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4100" activeTab="2"/>
  </bookViews>
  <sheets>
    <sheet name="Concentration" sheetId="1" r:id="rId1"/>
    <sheet name="Mean, Stdv., RSD" sheetId="2" r:id="rId2"/>
    <sheet name="Raman data" sheetId="3" r:id="rId3"/>
  </sheets>
  <externalReferences>
    <externalReference r:id="rId4"/>
  </externalReferenc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3" l="1"/>
  <c r="H25" i="3" s="1"/>
  <c r="F25" i="3"/>
  <c r="G24" i="3"/>
  <c r="H24" i="3" s="1"/>
  <c r="F24" i="3"/>
  <c r="H23" i="3"/>
  <c r="G23" i="3"/>
  <c r="F23" i="3"/>
  <c r="G22" i="3"/>
  <c r="H22" i="3" s="1"/>
  <c r="F22" i="3"/>
  <c r="G21" i="3"/>
  <c r="H21" i="3" s="1"/>
  <c r="F21" i="3"/>
  <c r="G20" i="3"/>
  <c r="H20" i="3" s="1"/>
  <c r="F20" i="3"/>
  <c r="H19" i="3"/>
  <c r="G19" i="3"/>
  <c r="F19" i="3"/>
  <c r="G18" i="3"/>
  <c r="H18" i="3" s="1"/>
  <c r="F18" i="3"/>
  <c r="G17" i="3"/>
  <c r="H17" i="3" s="1"/>
  <c r="F17" i="3"/>
  <c r="G16" i="3"/>
  <c r="H16" i="3" s="1"/>
  <c r="F16" i="3"/>
  <c r="H14" i="3"/>
  <c r="G14" i="3"/>
  <c r="F14" i="3"/>
  <c r="G13" i="3"/>
  <c r="H13" i="3" s="1"/>
  <c r="F13" i="3"/>
  <c r="G12" i="3"/>
  <c r="H12" i="3" s="1"/>
  <c r="F12" i="3"/>
  <c r="G11" i="3"/>
  <c r="H11" i="3" s="1"/>
  <c r="F11" i="3"/>
  <c r="H10" i="3"/>
  <c r="G10" i="3"/>
  <c r="F10" i="3"/>
  <c r="G9" i="3"/>
  <c r="H9" i="3" s="1"/>
  <c r="F9" i="3"/>
  <c r="G8" i="3"/>
  <c r="H8" i="3" s="1"/>
  <c r="F8" i="3"/>
  <c r="G7" i="3"/>
  <c r="H7" i="3" s="1"/>
  <c r="F7" i="3"/>
  <c r="H6" i="3"/>
  <c r="G6" i="3"/>
  <c r="F6" i="3"/>
  <c r="G5" i="3"/>
  <c r="H5" i="3" s="1"/>
  <c r="F5" i="3"/>
  <c r="L22" i="1" l="1"/>
  <c r="L23" i="1"/>
  <c r="L24" i="1"/>
  <c r="L25" i="1"/>
  <c r="L26" i="1"/>
  <c r="L27" i="1"/>
  <c r="L28" i="1"/>
  <c r="L29" i="1"/>
  <c r="L30" i="1"/>
  <c r="L21" i="1"/>
  <c r="M22" i="1"/>
  <c r="M23" i="1"/>
  <c r="M24" i="1"/>
  <c r="M25" i="1"/>
  <c r="M26" i="1"/>
  <c r="M27" i="1"/>
  <c r="M28" i="1"/>
  <c r="M29" i="1"/>
  <c r="M30" i="1"/>
  <c r="M21" i="1"/>
  <c r="F20" i="2" l="1"/>
  <c r="F23" i="2"/>
  <c r="E9" i="2"/>
  <c r="E13" i="2"/>
  <c r="F14" i="2"/>
  <c r="E12" i="1"/>
  <c r="E13" i="1"/>
  <c r="E14" i="1"/>
  <c r="E16" i="1"/>
  <c r="E17" i="1"/>
  <c r="E18" i="1"/>
  <c r="E19" i="1"/>
  <c r="E21" i="1"/>
  <c r="D6" i="2" s="1"/>
  <c r="E22" i="1"/>
  <c r="D7" i="2" s="1"/>
  <c r="E23" i="1"/>
  <c r="D8" i="2" s="1"/>
  <c r="E24" i="1"/>
  <c r="D9" i="2" s="1"/>
  <c r="E25" i="1"/>
  <c r="D10" i="2" s="1"/>
  <c r="E26" i="1"/>
  <c r="D11" i="2" s="1"/>
  <c r="E27" i="1"/>
  <c r="D12" i="2" s="1"/>
  <c r="E28" i="1"/>
  <c r="D13" i="2" s="1"/>
  <c r="E29" i="1"/>
  <c r="D14" i="2" s="1"/>
  <c r="E30" i="1"/>
  <c r="D15" i="2" s="1"/>
  <c r="E32" i="1"/>
  <c r="E6" i="2" s="1"/>
  <c r="E33" i="1"/>
  <c r="E7" i="2" s="1"/>
  <c r="E34" i="1"/>
  <c r="E8" i="2" s="1"/>
  <c r="E35" i="1"/>
  <c r="E36" i="1"/>
  <c r="E10" i="2" s="1"/>
  <c r="E38" i="1"/>
  <c r="E11" i="2" s="1"/>
  <c r="E39" i="1"/>
  <c r="E12" i="2" s="1"/>
  <c r="E40" i="1"/>
  <c r="E41" i="1"/>
  <c r="E14" i="2" s="1"/>
  <c r="E42" i="1"/>
  <c r="E15" i="2" s="1"/>
  <c r="E44" i="1"/>
  <c r="F6" i="2" s="1"/>
  <c r="E45" i="1"/>
  <c r="F7" i="2" s="1"/>
  <c r="E46" i="1"/>
  <c r="F8" i="2" s="1"/>
  <c r="E47" i="1"/>
  <c r="F9" i="2" s="1"/>
  <c r="E48" i="1"/>
  <c r="F10" i="2" s="1"/>
  <c r="E50" i="1"/>
  <c r="F11" i="2" s="1"/>
  <c r="E51" i="1"/>
  <c r="F12" i="2" s="1"/>
  <c r="E52" i="1"/>
  <c r="F13" i="2" s="1"/>
  <c r="E53" i="1"/>
  <c r="E54" i="1"/>
  <c r="F15" i="2" s="1"/>
  <c r="E56" i="1"/>
  <c r="D17" i="2" s="1"/>
  <c r="E57" i="1"/>
  <c r="D18" i="2" s="1"/>
  <c r="E58" i="1"/>
  <c r="D19" i="2" s="1"/>
  <c r="E59" i="1"/>
  <c r="D20" i="2" s="1"/>
  <c r="E60" i="1"/>
  <c r="D21" i="2" s="1"/>
  <c r="E62" i="1"/>
  <c r="D22" i="2" s="1"/>
  <c r="E63" i="1"/>
  <c r="D23" i="2" s="1"/>
  <c r="E64" i="1"/>
  <c r="D24" i="2" s="1"/>
  <c r="E65" i="1"/>
  <c r="D25" i="2" s="1"/>
  <c r="E66" i="1"/>
  <c r="D26" i="2" s="1"/>
  <c r="E68" i="1"/>
  <c r="E17" i="2" s="1"/>
  <c r="E69" i="1"/>
  <c r="E18" i="2" s="1"/>
  <c r="E70" i="1"/>
  <c r="E19" i="2" s="1"/>
  <c r="E71" i="1"/>
  <c r="E20" i="2" s="1"/>
  <c r="E72" i="1"/>
  <c r="E21" i="2" s="1"/>
  <c r="E74" i="1"/>
  <c r="E22" i="2" s="1"/>
  <c r="E75" i="1"/>
  <c r="E23" i="2" s="1"/>
  <c r="E76" i="1"/>
  <c r="E24" i="2" s="1"/>
  <c r="E77" i="1"/>
  <c r="E25" i="2" s="1"/>
  <c r="E78" i="1"/>
  <c r="E26" i="2" s="1"/>
  <c r="E80" i="1"/>
  <c r="F17" i="2" s="1"/>
  <c r="E81" i="1"/>
  <c r="F18" i="2" s="1"/>
  <c r="E82" i="1"/>
  <c r="F19" i="2" s="1"/>
  <c r="E83" i="1"/>
  <c r="E84" i="1"/>
  <c r="F21" i="2" s="1"/>
  <c r="E86" i="1"/>
  <c r="F22" i="2" s="1"/>
  <c r="E87" i="1"/>
  <c r="E88" i="1"/>
  <c r="F24" i="2" s="1"/>
  <c r="E89" i="1"/>
  <c r="F25" i="2" s="1"/>
  <c r="E90" i="1"/>
  <c r="F26" i="2" s="1"/>
  <c r="E11" i="1"/>
  <c r="G19" i="2" l="1"/>
  <c r="G26" i="2"/>
  <c r="G21" i="2"/>
  <c r="H21" i="2"/>
  <c r="I21" i="2" s="1"/>
  <c r="G12" i="2"/>
  <c r="H12" i="2"/>
  <c r="G13" i="2"/>
  <c r="H24" i="2"/>
  <c r="G24" i="2"/>
  <c r="H20" i="2"/>
  <c r="I20" i="2" s="1"/>
  <c r="G20" i="2"/>
  <c r="G15" i="2"/>
  <c r="H15" i="2"/>
  <c r="G11" i="2"/>
  <c r="H11" i="2"/>
  <c r="G7" i="2"/>
  <c r="H7" i="2"/>
  <c r="I7" i="2" s="1"/>
  <c r="H13" i="2"/>
  <c r="I13" i="2" s="1"/>
  <c r="H19" i="2"/>
  <c r="I19" i="2" s="1"/>
  <c r="G25" i="2"/>
  <c r="H25" i="2"/>
  <c r="I25" i="2" s="1"/>
  <c r="G17" i="2"/>
  <c r="H17" i="2"/>
  <c r="G8" i="2"/>
  <c r="H8" i="2"/>
  <c r="I8" i="2" s="1"/>
  <c r="G9" i="2"/>
  <c r="G14" i="2"/>
  <c r="H14" i="2"/>
  <c r="H10" i="2"/>
  <c r="I10" i="2" s="1"/>
  <c r="G10" i="2"/>
  <c r="G6" i="2"/>
  <c r="H6" i="2"/>
  <c r="I6" i="2" s="1"/>
  <c r="H26" i="2"/>
  <c r="I26" i="2" s="1"/>
  <c r="H22" i="2"/>
  <c r="G18" i="2"/>
  <c r="G22" i="2"/>
  <c r="H18" i="2"/>
  <c r="I18" i="2" s="1"/>
  <c r="H9" i="2"/>
  <c r="I9" i="2" s="1"/>
  <c r="H23" i="2"/>
  <c r="G23" i="2"/>
  <c r="I14" i="2" l="1"/>
  <c r="I15" i="2"/>
  <c r="I23" i="2"/>
  <c r="I17" i="2"/>
  <c r="I11" i="2"/>
  <c r="I24" i="2"/>
  <c r="I22" i="2"/>
  <c r="I12" i="2"/>
</calcChain>
</file>

<file path=xl/sharedStrings.xml><?xml version="1.0" encoding="utf-8"?>
<sst xmlns="http://schemas.openxmlformats.org/spreadsheetml/2006/main" count="120" uniqueCount="96">
  <si>
    <t>SER_0,5g/L</t>
  </si>
  <si>
    <t>SER_1,0g/L</t>
  </si>
  <si>
    <t>SER_2,0g/L</t>
  </si>
  <si>
    <t>SER_4,0g/L</t>
  </si>
  <si>
    <t>SER_6,0g/L</t>
  </si>
  <si>
    <t>SER_8,0g/L</t>
  </si>
  <si>
    <t>SER_10g/L</t>
  </si>
  <si>
    <t>C1_7</t>
  </si>
  <si>
    <t>C1_8</t>
  </si>
  <si>
    <t>C1_9</t>
  </si>
  <si>
    <t>C1_10</t>
  </si>
  <si>
    <t>C2_7</t>
  </si>
  <si>
    <t>C2_8</t>
  </si>
  <si>
    <t>C2_9</t>
  </si>
  <si>
    <t>C2_10</t>
  </si>
  <si>
    <t>C3_1-1</t>
  </si>
  <si>
    <t>C3_1-2</t>
  </si>
  <si>
    <t>C3_1-3</t>
  </si>
  <si>
    <t>C3_1-4</t>
  </si>
  <si>
    <t>C3_1-5</t>
  </si>
  <si>
    <t>C3_1-6</t>
  </si>
  <si>
    <t>C3_1-7</t>
  </si>
  <si>
    <t>C3_1-8</t>
  </si>
  <si>
    <t>C3_1-9</t>
  </si>
  <si>
    <t>C3_1-10</t>
  </si>
  <si>
    <t>C3_2_1</t>
  </si>
  <si>
    <t>C3_2_2</t>
  </si>
  <si>
    <t>C3_2_3</t>
  </si>
  <si>
    <t>C3_2_4</t>
  </si>
  <si>
    <t>C3_2_5</t>
  </si>
  <si>
    <t>C3_2_6</t>
  </si>
  <si>
    <t>C3_2_7</t>
  </si>
  <si>
    <t>C3_2_8</t>
  </si>
  <si>
    <t>C3_2_9</t>
  </si>
  <si>
    <t>C3_2_10</t>
  </si>
  <si>
    <t>C3_3_1</t>
  </si>
  <si>
    <t>C3_3_2</t>
  </si>
  <si>
    <t>C3_3_3</t>
  </si>
  <si>
    <t>C3_3_4</t>
  </si>
  <si>
    <t>C3_3_5</t>
  </si>
  <si>
    <t>C3_3_6</t>
  </si>
  <si>
    <t>C3_3_7</t>
  </si>
  <si>
    <t>C3_3_8</t>
  </si>
  <si>
    <t>C3_3_9</t>
  </si>
  <si>
    <t>C3_3_10</t>
  </si>
  <si>
    <t>D3_1_1</t>
  </si>
  <si>
    <t>D3_1_2</t>
  </si>
  <si>
    <t>D3_1_3</t>
  </si>
  <si>
    <t>D3_1_4</t>
  </si>
  <si>
    <t>D3_1_5</t>
  </si>
  <si>
    <t>D3_1_6</t>
  </si>
  <si>
    <t>D3_1_7</t>
  </si>
  <si>
    <t>D3_1_8</t>
  </si>
  <si>
    <t>D3_1_9</t>
  </si>
  <si>
    <t>D3_1_10</t>
  </si>
  <si>
    <t>D3_2_1</t>
  </si>
  <si>
    <t>D3_2_2</t>
  </si>
  <si>
    <t>D3_2_3</t>
  </si>
  <si>
    <t>D3_2_4</t>
  </si>
  <si>
    <t>D3_2_5</t>
  </si>
  <si>
    <t>D3_2_6</t>
  </si>
  <si>
    <t>D3_2_7</t>
  </si>
  <si>
    <t>D3_2_8</t>
  </si>
  <si>
    <t>D3_2_9</t>
  </si>
  <si>
    <t>D3_2_10</t>
  </si>
  <si>
    <t>D3_3_1</t>
  </si>
  <si>
    <t>D3_3_2</t>
  </si>
  <si>
    <t>D3_3_3</t>
  </si>
  <si>
    <t>D3_3_4</t>
  </si>
  <si>
    <t>D3_3_5</t>
  </si>
  <si>
    <t>D3_3_6</t>
  </si>
  <si>
    <t>D3_3_7</t>
  </si>
  <si>
    <t>D3_3_8</t>
  </si>
  <si>
    <t>D3_3_9</t>
  </si>
  <si>
    <t>D3_3_10</t>
  </si>
  <si>
    <t>Average</t>
  </si>
  <si>
    <t>DF</t>
  </si>
  <si>
    <t>Peak area</t>
  </si>
  <si>
    <t>Sample ID</t>
  </si>
  <si>
    <t>Conc, g/L</t>
  </si>
  <si>
    <t>1st injection</t>
  </si>
  <si>
    <t>2nd injection</t>
  </si>
  <si>
    <t>3rd injection</t>
  </si>
  <si>
    <t>Concentration, g/L</t>
  </si>
  <si>
    <t>stdv.</t>
  </si>
  <si>
    <t>RSD, %</t>
  </si>
  <si>
    <t>Peak Area</t>
  </si>
  <si>
    <t>C3 Samples</t>
  </si>
  <si>
    <t>D3 Samples</t>
  </si>
  <si>
    <t>Arbitary time</t>
  </si>
  <si>
    <t>deviation</t>
  </si>
  <si>
    <t>C3</t>
  </si>
  <si>
    <t>D3</t>
  </si>
  <si>
    <t>Calibration</t>
  </si>
  <si>
    <t>g/L</t>
  </si>
  <si>
    <t>Intensity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</si>
</sst>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165" fontId="0" fillId="0" borderId="1" xfId="0" applyNumberFormat="1" applyBorder="1"/>
    <xf numFmtId="0" fontId="0" fillId="0" borderId="0" xfId="0" applyBorder="1"/>
    <xf numFmtId="2" fontId="0" fillId="0" borderId="1" xfId="0" applyNumberFormat="1" applyBorder="1"/>
    <xf numFmtId="2" fontId="0" fillId="0" borderId="0" xfId="0" applyNumberFormat="1" applyBorder="1"/>
    <xf numFmtId="2" fontId="0" fillId="0" borderId="2" xfId="0" applyNumberFormat="1" applyBorder="1"/>
    <xf numFmtId="0" fontId="1" fillId="0" borderId="6" xfId="0" applyFont="1" applyBorder="1"/>
    <xf numFmtId="0" fontId="1" fillId="0" borderId="7" xfId="0" applyFont="1" applyBorder="1"/>
    <xf numFmtId="0" fontId="1" fillId="0" borderId="4" xfId="0" applyFont="1" applyBorder="1"/>
    <xf numFmtId="0" fontId="1" fillId="0" borderId="6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Fill="1" applyBorder="1"/>
    <xf numFmtId="2" fontId="1" fillId="0" borderId="0" xfId="0" applyNumberFormat="1" applyFont="1" applyFill="1" applyBorder="1"/>
    <xf numFmtId="165" fontId="0" fillId="0" borderId="0" xfId="0" applyNumberFormat="1" applyBorder="1"/>
    <xf numFmtId="0" fontId="1" fillId="2" borderId="0" xfId="0" applyFont="1" applyFill="1"/>
    <xf numFmtId="0" fontId="0" fillId="2" borderId="0" xfId="0" applyFill="1"/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164" fontId="0" fillId="2" borderId="0" xfId="0" applyNumberFormat="1" applyFill="1"/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9.9780860725742618E-2"/>
                  <c:y val="-6.504069204320596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Concentration!$C$3:$C$8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</c:numCache>
            </c:numRef>
          </c:xVal>
          <c:yVal>
            <c:numRef>
              <c:f>Concentration!$D$3:$D$8</c:f>
              <c:numCache>
                <c:formatCode>General</c:formatCode>
                <c:ptCount val="6"/>
                <c:pt idx="0">
                  <c:v>0.67500000000000004</c:v>
                </c:pt>
                <c:pt idx="1">
                  <c:v>1.3066</c:v>
                </c:pt>
                <c:pt idx="2">
                  <c:v>2.5497000000000001</c:v>
                </c:pt>
                <c:pt idx="3">
                  <c:v>3.7885</c:v>
                </c:pt>
                <c:pt idx="4">
                  <c:v>5.1607000000000003</c:v>
                </c:pt>
                <c:pt idx="5">
                  <c:v>6.6210000000000004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235-467C-8BB0-9E4704124A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696448"/>
        <c:axId val="127209856"/>
      </c:scatterChart>
      <c:valAx>
        <c:axId val="40696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209856"/>
        <c:crosses val="autoZero"/>
        <c:crossBetween val="midCat"/>
      </c:valAx>
      <c:valAx>
        <c:axId val="127209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6964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24082830271216094"/>
                  <c:y val="5.51388888888888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Concentration!$C$94:$C$99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</c:numCache>
            </c:numRef>
          </c:xVal>
          <c:yVal>
            <c:numRef>
              <c:f>Concentration!$D$94:$D$99</c:f>
              <c:numCache>
                <c:formatCode>General</c:formatCode>
                <c:ptCount val="6"/>
                <c:pt idx="0">
                  <c:v>0.63570000000000004</c:v>
                </c:pt>
                <c:pt idx="1">
                  <c:v>1.2285999999999999</c:v>
                </c:pt>
                <c:pt idx="2">
                  <c:v>2.6274999999999999</c:v>
                </c:pt>
                <c:pt idx="3">
                  <c:v>3.9207999999999998</c:v>
                </c:pt>
                <c:pt idx="4" formatCode="0.0000">
                  <c:v>5.2450999999999999</c:v>
                </c:pt>
                <c:pt idx="5">
                  <c:v>6.5998999999999999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C7E-424B-98C8-A0EF176C2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234816"/>
        <c:axId val="127236352"/>
      </c:scatterChart>
      <c:valAx>
        <c:axId val="127234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236352"/>
        <c:crosses val="autoZero"/>
        <c:crossBetween val="midCat"/>
      </c:valAx>
      <c:valAx>
        <c:axId val="12723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2348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'Mean, Stdv., RSD'!$C$5</c:f>
              <c:strCache>
                <c:ptCount val="1"/>
                <c:pt idx="0">
                  <c:v>C3 Samples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'Mean, Stdv., RSD'!$H$6:$H$15</c:f>
                <c:numCache>
                  <c:formatCode>General</c:formatCode>
                  <c:ptCount val="10"/>
                  <c:pt idx="0">
                    <c:v>0.37315938122578429</c:v>
                  </c:pt>
                  <c:pt idx="1">
                    <c:v>0.53763845868078708</c:v>
                  </c:pt>
                  <c:pt idx="2">
                    <c:v>0.55029491484656179</c:v>
                  </c:pt>
                  <c:pt idx="3">
                    <c:v>0.71587236323357972</c:v>
                  </c:pt>
                  <c:pt idx="4">
                    <c:v>0.38306982339055962</c:v>
                  </c:pt>
                  <c:pt idx="5">
                    <c:v>0.26899625021156137</c:v>
                  </c:pt>
                  <c:pt idx="6">
                    <c:v>0.92254547892261551</c:v>
                  </c:pt>
                  <c:pt idx="7">
                    <c:v>0.55661613023285872</c:v>
                  </c:pt>
                  <c:pt idx="8">
                    <c:v>0.65285224246486395</c:v>
                  </c:pt>
                  <c:pt idx="9">
                    <c:v>0.16148306147905261</c:v>
                  </c:pt>
                </c:numCache>
              </c:numRef>
            </c:plus>
            <c:minus>
              <c:numRef>
                <c:f>'Mean, Stdv., RSD'!$H$6:$H$15</c:f>
                <c:numCache>
                  <c:formatCode>General</c:formatCode>
                  <c:ptCount val="10"/>
                  <c:pt idx="0">
                    <c:v>0.37315938122578429</c:v>
                  </c:pt>
                  <c:pt idx="1">
                    <c:v>0.53763845868078708</c:v>
                  </c:pt>
                  <c:pt idx="2">
                    <c:v>0.55029491484656179</c:v>
                  </c:pt>
                  <c:pt idx="3">
                    <c:v>0.71587236323357972</c:v>
                  </c:pt>
                  <c:pt idx="4">
                    <c:v>0.38306982339055962</c:v>
                  </c:pt>
                  <c:pt idx="5">
                    <c:v>0.26899625021156137</c:v>
                  </c:pt>
                  <c:pt idx="6">
                    <c:v>0.92254547892261551</c:v>
                  </c:pt>
                  <c:pt idx="7">
                    <c:v>0.55661613023285872</c:v>
                  </c:pt>
                  <c:pt idx="8">
                    <c:v>0.65285224246486395</c:v>
                  </c:pt>
                  <c:pt idx="9">
                    <c:v>0.16148306147905261</c:v>
                  </c:pt>
                </c:numCache>
              </c:numRef>
            </c:minus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numRef>
              <c:f>'Mean, Stdv., RSD'!$C$6:$C$15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'Mean, Stdv., RSD'!$G$6:$G$15</c:f>
              <c:numCache>
                <c:formatCode>0.00</c:formatCode>
                <c:ptCount val="10"/>
                <c:pt idx="0">
                  <c:v>3.5909601061116212</c:v>
                </c:pt>
                <c:pt idx="1">
                  <c:v>5.7208448117539028</c:v>
                </c:pt>
                <c:pt idx="2">
                  <c:v>13.202224262830322</c:v>
                </c:pt>
                <c:pt idx="3">
                  <c:v>17.097490052035507</c:v>
                </c:pt>
                <c:pt idx="4">
                  <c:v>20.66421793694521</c:v>
                </c:pt>
                <c:pt idx="5">
                  <c:v>25.212478318538928</c:v>
                </c:pt>
                <c:pt idx="6">
                  <c:v>27.354606672788492</c:v>
                </c:pt>
                <c:pt idx="7">
                  <c:v>41.857463524130196</c:v>
                </c:pt>
                <c:pt idx="8">
                  <c:v>48.082083460871353</c:v>
                </c:pt>
                <c:pt idx="9">
                  <c:v>45.961126415671878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C6F-4D6B-BF89-A79091DCF8B4}"/>
            </c:ext>
          </c:extLst>
        </c:ser>
        <c:ser>
          <c:idx val="1"/>
          <c:order val="1"/>
          <c:tx>
            <c:strRef>
              <c:f>'Mean, Stdv., RSD'!$C$16</c:f>
              <c:strCache>
                <c:ptCount val="1"/>
                <c:pt idx="0">
                  <c:v>D3 Samples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'Mean, Stdv., RSD'!$H$17:$H$26</c:f>
                <c:numCache>
                  <c:formatCode>General</c:formatCode>
                  <c:ptCount val="10"/>
                  <c:pt idx="0">
                    <c:v>0.1177788457007216</c:v>
                  </c:pt>
                  <c:pt idx="1">
                    <c:v>0.56313141191736726</c:v>
                  </c:pt>
                  <c:pt idx="2">
                    <c:v>0.42723122931124757</c:v>
                  </c:pt>
                  <c:pt idx="3">
                    <c:v>0.41116963597961231</c:v>
                  </c:pt>
                  <c:pt idx="4">
                    <c:v>0.36739553628672628</c:v>
                  </c:pt>
                  <c:pt idx="5">
                    <c:v>0.32296007919285785</c:v>
                  </c:pt>
                  <c:pt idx="6">
                    <c:v>0.92179872572594757</c:v>
                  </c:pt>
                  <c:pt idx="7">
                    <c:v>0.62444921043639356</c:v>
                  </c:pt>
                  <c:pt idx="8">
                    <c:v>0.50336961693930782</c:v>
                  </c:pt>
                  <c:pt idx="9">
                    <c:v>0.85290400700551627</c:v>
                  </c:pt>
                </c:numCache>
              </c:numRef>
            </c:plus>
            <c:minus>
              <c:numRef>
                <c:f>'Mean, Stdv., RSD'!$H$17:$H$26</c:f>
                <c:numCache>
                  <c:formatCode>General</c:formatCode>
                  <c:ptCount val="10"/>
                  <c:pt idx="0">
                    <c:v>0.1177788457007216</c:v>
                  </c:pt>
                  <c:pt idx="1">
                    <c:v>0.56313141191736726</c:v>
                  </c:pt>
                  <c:pt idx="2">
                    <c:v>0.42723122931124757</c:v>
                  </c:pt>
                  <c:pt idx="3">
                    <c:v>0.41116963597961231</c:v>
                  </c:pt>
                  <c:pt idx="4">
                    <c:v>0.36739553628672628</c:v>
                  </c:pt>
                  <c:pt idx="5">
                    <c:v>0.32296007919285785</c:v>
                  </c:pt>
                  <c:pt idx="6">
                    <c:v>0.92179872572594757</c:v>
                  </c:pt>
                  <c:pt idx="7">
                    <c:v>0.62444921043639356</c:v>
                  </c:pt>
                  <c:pt idx="8">
                    <c:v>0.50336961693930782</c:v>
                  </c:pt>
                  <c:pt idx="9">
                    <c:v>0.85290400700551627</c:v>
                  </c:pt>
                </c:numCache>
              </c:numRef>
            </c:minus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val>
            <c:numRef>
              <c:f>'Mean, Stdv., RSD'!$G$17:$G$26</c:f>
              <c:numCache>
                <c:formatCode>0.00</c:formatCode>
                <c:ptCount val="10"/>
                <c:pt idx="0">
                  <c:v>3.495051525354556</c:v>
                </c:pt>
                <c:pt idx="1">
                  <c:v>7.0148454239363334</c:v>
                </c:pt>
                <c:pt idx="2">
                  <c:v>13.674369962248749</c:v>
                </c:pt>
                <c:pt idx="3">
                  <c:v>16.137128864401593</c:v>
                </c:pt>
                <c:pt idx="4">
                  <c:v>20.214263850627489</c:v>
                </c:pt>
                <c:pt idx="5">
                  <c:v>21.460310172431388</c:v>
                </c:pt>
                <c:pt idx="6">
                  <c:v>24.403887358432812</c:v>
                </c:pt>
                <c:pt idx="7">
                  <c:v>33.219059279665338</c:v>
                </c:pt>
                <c:pt idx="8">
                  <c:v>41.175135190286703</c:v>
                </c:pt>
                <c:pt idx="9">
                  <c:v>45.125752474237323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C6F-4D6B-BF89-A79091DCF8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27374080"/>
        <c:axId val="127376000"/>
      </c:barChart>
      <c:catAx>
        <c:axId val="1273740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Sampling time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376000"/>
        <c:crosses val="autoZero"/>
        <c:auto val="1"/>
        <c:lblAlgn val="ctr"/>
        <c:lblOffset val="100"/>
        <c:noMultiLvlLbl val="0"/>
      </c:catAx>
      <c:valAx>
        <c:axId val="127376000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Concentration, g/L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374080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'[1]Mean, Stdv., Raman'!$C$5</c:f>
              <c:strCache>
                <c:ptCount val="1"/>
                <c:pt idx="0">
                  <c:v>C3 Samples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'[1]Mean, Stdv., Raman'!$H$6:$H$15</c:f>
                <c:numCache>
                  <c:formatCode>General</c:formatCode>
                  <c:ptCount val="10"/>
                  <c:pt idx="0">
                    <c:v>0.12843452966332924</c:v>
                  </c:pt>
                  <c:pt idx="1">
                    <c:v>0.55206220418226482</c:v>
                  </c:pt>
                  <c:pt idx="2">
                    <c:v>0.44047435562511855</c:v>
                  </c:pt>
                  <c:pt idx="3">
                    <c:v>0.81855274239105025</c:v>
                  </c:pt>
                  <c:pt idx="4">
                    <c:v>0.95414388270586492</c:v>
                  </c:pt>
                  <c:pt idx="5">
                    <c:v>1.6964844559328365</c:v>
                  </c:pt>
                  <c:pt idx="6">
                    <c:v>1.7110072455870133</c:v>
                  </c:pt>
                  <c:pt idx="7">
                    <c:v>0.53471558711515532</c:v>
                  </c:pt>
                  <c:pt idx="8">
                    <c:v>2.6981442520510939</c:v>
                  </c:pt>
                  <c:pt idx="9">
                    <c:v>1.715591946317699</c:v>
                  </c:pt>
                </c:numCache>
              </c:numRef>
            </c:plus>
            <c:minus>
              <c:numRef>
                <c:f>'[1]Mean, Stdv., Raman'!$H$6:$H$15</c:f>
                <c:numCache>
                  <c:formatCode>General</c:formatCode>
                  <c:ptCount val="10"/>
                  <c:pt idx="0">
                    <c:v>0.12843452966332924</c:v>
                  </c:pt>
                  <c:pt idx="1">
                    <c:v>0.55206220418226482</c:v>
                  </c:pt>
                  <c:pt idx="2">
                    <c:v>0.44047435562511855</c:v>
                  </c:pt>
                  <c:pt idx="3">
                    <c:v>0.81855274239105025</c:v>
                  </c:pt>
                  <c:pt idx="4">
                    <c:v>0.95414388270586492</c:v>
                  </c:pt>
                  <c:pt idx="5">
                    <c:v>1.6964844559328365</c:v>
                  </c:pt>
                  <c:pt idx="6">
                    <c:v>1.7110072455870133</c:v>
                  </c:pt>
                  <c:pt idx="7">
                    <c:v>0.53471558711515532</c:v>
                  </c:pt>
                  <c:pt idx="8">
                    <c:v>2.6981442520510939</c:v>
                  </c:pt>
                  <c:pt idx="9">
                    <c:v>1.715591946317699</c:v>
                  </c:pt>
                </c:numCache>
              </c:numRef>
            </c:minus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numRef>
              <c:f>'[1]Mean, Stdv., Raman'!$C$6:$C$15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'[1]Mean, Stdv., Raman'!$G$6:$G$15</c:f>
              <c:numCache>
                <c:formatCode>0.00</c:formatCode>
                <c:ptCount val="10"/>
                <c:pt idx="0">
                  <c:v>4.4174757281553401</c:v>
                </c:pt>
                <c:pt idx="1">
                  <c:v>4.6763754045307442</c:v>
                </c:pt>
                <c:pt idx="2">
                  <c:v>8.867313915857606</c:v>
                </c:pt>
                <c:pt idx="3">
                  <c:v>21.537216828478964</c:v>
                </c:pt>
                <c:pt idx="4">
                  <c:v>22.686084142394822</c:v>
                </c:pt>
                <c:pt idx="5">
                  <c:v>23.818770226537215</c:v>
                </c:pt>
                <c:pt idx="6">
                  <c:v>34.935275080906145</c:v>
                </c:pt>
                <c:pt idx="7">
                  <c:v>47.119741100323616</c:v>
                </c:pt>
                <c:pt idx="8">
                  <c:v>47.103559870550157</c:v>
                </c:pt>
                <c:pt idx="9">
                  <c:v>47.718446601941743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C6F-4D6B-BF89-A79091DCF8B4}"/>
            </c:ext>
          </c:extLst>
        </c:ser>
        <c:ser>
          <c:idx val="1"/>
          <c:order val="1"/>
          <c:tx>
            <c:strRef>
              <c:f>'[1]Mean, Stdv., Raman'!$C$16</c:f>
              <c:strCache>
                <c:ptCount val="1"/>
                <c:pt idx="0">
                  <c:v>D3 Samples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'[1]Mean, Stdv., Raman'!$H$17:$H$26</c:f>
                <c:numCache>
                  <c:formatCode>General</c:formatCode>
                  <c:ptCount val="10"/>
                  <c:pt idx="0">
                    <c:v>0.31832225846126178</c:v>
                  </c:pt>
                  <c:pt idx="1">
                    <c:v>0.17502676094485353</c:v>
                  </c:pt>
                  <c:pt idx="2">
                    <c:v>0.76292396337386936</c:v>
                  </c:pt>
                  <c:pt idx="3">
                    <c:v>0.85791042989071642</c:v>
                  </c:pt>
                  <c:pt idx="4">
                    <c:v>1.7572100326950075</c:v>
                  </c:pt>
                  <c:pt idx="5">
                    <c:v>1.0255632283165572</c:v>
                  </c:pt>
                  <c:pt idx="6">
                    <c:v>0.39237396935217583</c:v>
                  </c:pt>
                  <c:pt idx="7">
                    <c:v>0.51143950256567028</c:v>
                  </c:pt>
                  <c:pt idx="8">
                    <c:v>3.4799426636937576</c:v>
                  </c:pt>
                  <c:pt idx="9">
                    <c:v>0.77060717797997991</c:v>
                  </c:pt>
                </c:numCache>
              </c:numRef>
            </c:plus>
            <c:minus>
              <c:numRef>
                <c:f>'[1]Mean, Stdv., Raman'!$H$17:$H$26</c:f>
                <c:numCache>
                  <c:formatCode>General</c:formatCode>
                  <c:ptCount val="10"/>
                  <c:pt idx="0">
                    <c:v>0.31832225846126178</c:v>
                  </c:pt>
                  <c:pt idx="1">
                    <c:v>0.17502676094485353</c:v>
                  </c:pt>
                  <c:pt idx="2">
                    <c:v>0.76292396337386936</c:v>
                  </c:pt>
                  <c:pt idx="3">
                    <c:v>0.85791042989071642</c:v>
                  </c:pt>
                  <c:pt idx="4">
                    <c:v>1.7572100326950075</c:v>
                  </c:pt>
                  <c:pt idx="5">
                    <c:v>1.0255632283165572</c:v>
                  </c:pt>
                  <c:pt idx="6">
                    <c:v>0.39237396935217583</c:v>
                  </c:pt>
                  <c:pt idx="7">
                    <c:v>0.51143950256567028</c:v>
                  </c:pt>
                  <c:pt idx="8">
                    <c:v>3.4799426636937576</c:v>
                  </c:pt>
                  <c:pt idx="9">
                    <c:v>0.77060717797997991</c:v>
                  </c:pt>
                </c:numCache>
              </c:numRef>
            </c:minus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val>
            <c:numRef>
              <c:f>'[1]Mean, Stdv., Raman'!$G$17:$G$26</c:f>
              <c:numCache>
                <c:formatCode>0.00</c:formatCode>
                <c:ptCount val="10"/>
                <c:pt idx="0">
                  <c:v>4.3203883495145634</c:v>
                </c:pt>
                <c:pt idx="1">
                  <c:v>5.9708737864077674</c:v>
                </c:pt>
                <c:pt idx="2">
                  <c:v>8.0582524271844651</c:v>
                </c:pt>
                <c:pt idx="3">
                  <c:v>18.122977346278319</c:v>
                </c:pt>
                <c:pt idx="4">
                  <c:v>19.48220064724919</c:v>
                </c:pt>
                <c:pt idx="5">
                  <c:v>26.488673139158578</c:v>
                </c:pt>
                <c:pt idx="6">
                  <c:v>33.333333333333336</c:v>
                </c:pt>
                <c:pt idx="7">
                  <c:v>40.776699029126213</c:v>
                </c:pt>
                <c:pt idx="8">
                  <c:v>50.106796116504853</c:v>
                </c:pt>
                <c:pt idx="9">
                  <c:v>52.912621359223301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C6F-4D6B-BF89-A79091DCF8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23943680"/>
        <c:axId val="223958144"/>
      </c:barChart>
      <c:catAx>
        <c:axId val="2239436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Sampling time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3958144"/>
        <c:crosses val="autoZero"/>
        <c:auto val="1"/>
        <c:lblAlgn val="ctr"/>
        <c:lblOffset val="100"/>
        <c:noMultiLvlLbl val="0"/>
      </c:catAx>
      <c:valAx>
        <c:axId val="223958144"/>
        <c:scaling>
          <c:orientation val="minMax"/>
          <c:max val="55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Concentration, g/L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3943680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xVal>
            <c:numRef>
              <c:f>'Raman data'!$B$33:$B$37</c:f>
              <c:numCache>
                <c:formatCode>General</c:formatCode>
                <c:ptCount val="5"/>
                <c:pt idx="0">
                  <c:v>50</c:v>
                </c:pt>
                <c:pt idx="1">
                  <c:v>25</c:v>
                </c:pt>
                <c:pt idx="2">
                  <c:v>12.5</c:v>
                </c:pt>
                <c:pt idx="3">
                  <c:v>6.25</c:v>
                </c:pt>
                <c:pt idx="4">
                  <c:v>1</c:v>
                </c:pt>
              </c:numCache>
            </c:numRef>
          </c:xVal>
          <c:yVal>
            <c:numRef>
              <c:f>'Raman data'!$C$33:$C$37</c:f>
              <c:numCache>
                <c:formatCode>General</c:formatCode>
                <c:ptCount val="5"/>
                <c:pt idx="0">
                  <c:v>102</c:v>
                </c:pt>
                <c:pt idx="1">
                  <c:v>56</c:v>
                </c:pt>
                <c:pt idx="2">
                  <c:v>28</c:v>
                </c:pt>
                <c:pt idx="3">
                  <c:v>16</c:v>
                </c:pt>
                <c:pt idx="4">
                  <c:v>5</c:v>
                </c:pt>
              </c:numCache>
            </c:numRef>
          </c:yVal>
          <c:smooth val="1"/>
        </c:ser>
        <c:ser>
          <c:idx val="1"/>
          <c:order val="1"/>
          <c:xVal>
            <c:numRef>
              <c:f>'Raman data'!$B$33:$B$37</c:f>
              <c:numCache>
                <c:formatCode>General</c:formatCode>
                <c:ptCount val="5"/>
                <c:pt idx="0">
                  <c:v>50</c:v>
                </c:pt>
                <c:pt idx="1">
                  <c:v>25</c:v>
                </c:pt>
                <c:pt idx="2">
                  <c:v>12.5</c:v>
                </c:pt>
                <c:pt idx="3">
                  <c:v>6.25</c:v>
                </c:pt>
                <c:pt idx="4">
                  <c:v>1</c:v>
                </c:pt>
              </c:numCache>
            </c:numRef>
          </c:xVal>
          <c:yVal>
            <c:numRef>
              <c:f>'Raman data'!$D$33:$D$37</c:f>
              <c:numCache>
                <c:formatCode>General</c:formatCode>
                <c:ptCount val="5"/>
                <c:pt idx="0">
                  <c:v>103</c:v>
                </c:pt>
                <c:pt idx="1">
                  <c:v>55.5</c:v>
                </c:pt>
                <c:pt idx="2">
                  <c:v>29</c:v>
                </c:pt>
                <c:pt idx="3">
                  <c:v>17</c:v>
                </c:pt>
                <c:pt idx="4">
                  <c:v>5.8</c:v>
                </c:pt>
              </c:numCache>
            </c:numRef>
          </c:yVal>
          <c:smooth val="1"/>
        </c:ser>
        <c:ser>
          <c:idx val="2"/>
          <c:order val="2"/>
          <c:xVal>
            <c:numRef>
              <c:f>'Raman data'!$B$33:$B$37</c:f>
              <c:numCache>
                <c:formatCode>General</c:formatCode>
                <c:ptCount val="5"/>
                <c:pt idx="0">
                  <c:v>50</c:v>
                </c:pt>
                <c:pt idx="1">
                  <c:v>25</c:v>
                </c:pt>
                <c:pt idx="2">
                  <c:v>12.5</c:v>
                </c:pt>
                <c:pt idx="3">
                  <c:v>6.25</c:v>
                </c:pt>
                <c:pt idx="4">
                  <c:v>1</c:v>
                </c:pt>
              </c:numCache>
            </c:numRef>
          </c:xVal>
          <c:yVal>
            <c:numRef>
              <c:f>'Raman data'!$E$33:$E$37</c:f>
              <c:numCache>
                <c:formatCode>General</c:formatCode>
                <c:ptCount val="5"/>
                <c:pt idx="0">
                  <c:v>105</c:v>
                </c:pt>
                <c:pt idx="1">
                  <c:v>56</c:v>
                </c:pt>
                <c:pt idx="2">
                  <c:v>28.5</c:v>
                </c:pt>
                <c:pt idx="3">
                  <c:v>16.8</c:v>
                </c:pt>
                <c:pt idx="4">
                  <c:v>5.3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7279232"/>
        <c:axId val="227035776"/>
      </c:scatterChart>
      <c:valAx>
        <c:axId val="227279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27035776"/>
        <c:crosses val="autoZero"/>
        <c:crossBetween val="midCat"/>
      </c:valAx>
      <c:valAx>
        <c:axId val="2270357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272792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0</xdr:row>
      <xdr:rowOff>0</xdr:rowOff>
    </xdr:from>
    <xdr:to>
      <xdr:col>10</xdr:col>
      <xdr:colOff>142875</xdr:colOff>
      <xdr:row>8</xdr:row>
      <xdr:rowOff>38099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80962</xdr:colOff>
      <xdr:row>90</xdr:row>
      <xdr:rowOff>171450</xdr:rowOff>
    </xdr:from>
    <xdr:to>
      <xdr:col>8</xdr:col>
      <xdr:colOff>485775</xdr:colOff>
      <xdr:row>99</xdr:row>
      <xdr:rowOff>85724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252411</xdr:colOff>
      <xdr:row>2</xdr:row>
      <xdr:rowOff>180974</xdr:rowOff>
    </xdr:from>
    <xdr:to>
      <xdr:col>18</xdr:col>
      <xdr:colOff>600074</xdr:colOff>
      <xdr:row>26</xdr:row>
      <xdr:rowOff>38099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252411</xdr:colOff>
      <xdr:row>1</xdr:row>
      <xdr:rowOff>180974</xdr:rowOff>
    </xdr:from>
    <xdr:to>
      <xdr:col>17</xdr:col>
      <xdr:colOff>600074</xdr:colOff>
      <xdr:row>25</xdr:row>
      <xdr:rowOff>38099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350520</xdr:colOff>
      <xdr:row>31</xdr:row>
      <xdr:rowOff>171450</xdr:rowOff>
    </xdr:from>
    <xdr:to>
      <xdr:col>13</xdr:col>
      <xdr:colOff>45720</xdr:colOff>
      <xdr:row>46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riplicate%20serine+Ram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centration"/>
      <sheetName val="Mean, Stdv., Raman"/>
      <sheetName val="C3"/>
      <sheetName val="D3"/>
      <sheetName val="Sheet3"/>
      <sheetName val="Sheet1"/>
    </sheetNames>
    <sheetDataSet>
      <sheetData sheetId="0"/>
      <sheetData sheetId="1">
        <row r="5">
          <cell r="C5" t="str">
            <v>C3 Samples</v>
          </cell>
        </row>
        <row r="6">
          <cell r="C6">
            <v>1</v>
          </cell>
          <cell r="G6">
            <v>4.4174757281553401</v>
          </cell>
          <cell r="H6">
            <v>0.12843452966332924</v>
          </cell>
        </row>
        <row r="7">
          <cell r="C7">
            <v>2</v>
          </cell>
          <cell r="G7">
            <v>4.6763754045307442</v>
          </cell>
          <cell r="H7">
            <v>0.55206220418226482</v>
          </cell>
        </row>
        <row r="8">
          <cell r="C8">
            <v>3</v>
          </cell>
          <cell r="G8">
            <v>8.867313915857606</v>
          </cell>
          <cell r="H8">
            <v>0.44047435562511855</v>
          </cell>
        </row>
        <row r="9">
          <cell r="C9">
            <v>4</v>
          </cell>
          <cell r="G9">
            <v>21.537216828478964</v>
          </cell>
          <cell r="H9">
            <v>0.81855274239105025</v>
          </cell>
        </row>
        <row r="10">
          <cell r="C10">
            <v>5</v>
          </cell>
          <cell r="G10">
            <v>22.686084142394822</v>
          </cell>
          <cell r="H10">
            <v>0.95414388270586492</v>
          </cell>
        </row>
        <row r="11">
          <cell r="C11">
            <v>6</v>
          </cell>
          <cell r="G11">
            <v>23.818770226537215</v>
          </cell>
          <cell r="H11">
            <v>1.6964844559328365</v>
          </cell>
        </row>
        <row r="12">
          <cell r="C12">
            <v>7</v>
          </cell>
          <cell r="G12">
            <v>34.935275080906145</v>
          </cell>
          <cell r="H12">
            <v>1.7110072455870133</v>
          </cell>
        </row>
        <row r="13">
          <cell r="C13">
            <v>8</v>
          </cell>
          <cell r="G13">
            <v>47.119741100323616</v>
          </cell>
          <cell r="H13">
            <v>0.53471558711515532</v>
          </cell>
        </row>
        <row r="14">
          <cell r="C14">
            <v>9</v>
          </cell>
          <cell r="G14">
            <v>47.103559870550157</v>
          </cell>
          <cell r="H14">
            <v>2.6981442520510939</v>
          </cell>
        </row>
        <row r="15">
          <cell r="C15">
            <v>10</v>
          </cell>
          <cell r="G15">
            <v>47.718446601941743</v>
          </cell>
          <cell r="H15">
            <v>1.715591946317699</v>
          </cell>
        </row>
        <row r="16">
          <cell r="C16" t="str">
            <v>D3 Samples</v>
          </cell>
        </row>
        <row r="17">
          <cell r="G17">
            <v>4.3203883495145634</v>
          </cell>
          <cell r="H17">
            <v>0.31832225846126178</v>
          </cell>
        </row>
        <row r="18">
          <cell r="G18">
            <v>5.9708737864077674</v>
          </cell>
          <cell r="H18">
            <v>0.17502676094485353</v>
          </cell>
        </row>
        <row r="19">
          <cell r="G19">
            <v>8.0582524271844651</v>
          </cell>
          <cell r="H19">
            <v>0.76292396337386936</v>
          </cell>
        </row>
        <row r="20">
          <cell r="G20">
            <v>18.122977346278319</v>
          </cell>
          <cell r="H20">
            <v>0.85791042989071642</v>
          </cell>
        </row>
        <row r="21">
          <cell r="G21">
            <v>19.48220064724919</v>
          </cell>
          <cell r="H21">
            <v>1.7572100326950075</v>
          </cell>
        </row>
        <row r="22">
          <cell r="G22">
            <v>26.488673139158578</v>
          </cell>
          <cell r="H22">
            <v>1.0255632283165572</v>
          </cell>
        </row>
        <row r="23">
          <cell r="G23">
            <v>33.333333333333336</v>
          </cell>
          <cell r="H23">
            <v>0.39237396935217583</v>
          </cell>
        </row>
        <row r="24">
          <cell r="G24">
            <v>40.776699029126213</v>
          </cell>
          <cell r="H24">
            <v>0.51143950256567028</v>
          </cell>
        </row>
        <row r="25">
          <cell r="G25">
            <v>50.106796116504853</v>
          </cell>
          <cell r="H25">
            <v>3.4799426636937576</v>
          </cell>
        </row>
        <row r="26">
          <cell r="G26">
            <v>52.912621359223301</v>
          </cell>
          <cell r="H26">
            <v>0.77060717797997991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99"/>
  <sheetViews>
    <sheetView topLeftCell="A34" workbookViewId="0">
      <selection activeCell="Q57" sqref="Q57"/>
    </sheetView>
  </sheetViews>
  <sheetFormatPr defaultRowHeight="14.4" x14ac:dyDescent="0.3"/>
  <cols>
    <col min="2" max="2" width="14.6640625" bestFit="1" customWidth="1"/>
    <col min="3" max="3" width="8.5546875" customWidth="1"/>
    <col min="8" max="8" width="10.5546875" bestFit="1" customWidth="1"/>
  </cols>
  <sheetData>
    <row r="1" spans="2:5" ht="15" x14ac:dyDescent="0.25">
      <c r="B1" s="18" t="s">
        <v>78</v>
      </c>
      <c r="C1" s="18" t="s">
        <v>79</v>
      </c>
      <c r="D1" s="18" t="s">
        <v>86</v>
      </c>
    </row>
    <row r="2" spans="2:5" ht="15" x14ac:dyDescent="0.25">
      <c r="B2" s="19" t="s">
        <v>0</v>
      </c>
      <c r="C2" s="19">
        <v>0.5</v>
      </c>
      <c r="D2" s="19">
        <v>0.30109999999999998</v>
      </c>
    </row>
    <row r="3" spans="2:5" ht="15" x14ac:dyDescent="0.25">
      <c r="B3" s="19" t="s">
        <v>1</v>
      </c>
      <c r="C3" s="19">
        <v>1</v>
      </c>
      <c r="D3" s="19">
        <v>0.67500000000000004</v>
      </c>
    </row>
    <row r="4" spans="2:5" ht="15" x14ac:dyDescent="0.25">
      <c r="B4" s="19" t="s">
        <v>2</v>
      </c>
      <c r="C4" s="19">
        <v>2</v>
      </c>
      <c r="D4" s="19">
        <v>1.3066</v>
      </c>
    </row>
    <row r="5" spans="2:5" ht="15" x14ac:dyDescent="0.25">
      <c r="B5" s="19" t="s">
        <v>3</v>
      </c>
      <c r="C5" s="19">
        <v>4</v>
      </c>
      <c r="D5" s="19">
        <v>2.5497000000000001</v>
      </c>
    </row>
    <row r="6" spans="2:5" ht="15" x14ac:dyDescent="0.25">
      <c r="B6" s="19" t="s">
        <v>4</v>
      </c>
      <c r="C6" s="19">
        <v>6</v>
      </c>
      <c r="D6" s="19">
        <v>3.7885</v>
      </c>
    </row>
    <row r="7" spans="2:5" ht="15" x14ac:dyDescent="0.25">
      <c r="B7" s="19" t="s">
        <v>5</v>
      </c>
      <c r="C7" s="19">
        <v>8</v>
      </c>
      <c r="D7" s="19">
        <v>5.1607000000000003</v>
      </c>
    </row>
    <row r="8" spans="2:5" ht="15" x14ac:dyDescent="0.25">
      <c r="B8" s="19" t="s">
        <v>6</v>
      </c>
      <c r="C8" s="19">
        <v>10</v>
      </c>
      <c r="D8" s="19">
        <v>6.6210000000000004</v>
      </c>
    </row>
    <row r="10" spans="2:5" ht="15" x14ac:dyDescent="0.25">
      <c r="B10" s="3" t="s">
        <v>78</v>
      </c>
      <c r="C10" s="4" t="s">
        <v>76</v>
      </c>
      <c r="D10" s="3" t="s">
        <v>77</v>
      </c>
      <c r="E10" s="3" t="s">
        <v>79</v>
      </c>
    </row>
    <row r="11" spans="2:5" ht="15" x14ac:dyDescent="0.25">
      <c r="B11" t="s">
        <v>7</v>
      </c>
      <c r="C11" s="1">
        <v>5</v>
      </c>
      <c r="D11">
        <v>2.5609999999999999</v>
      </c>
      <c r="E11" s="2">
        <f>C11*D11/((0.6503+0.6565)/2)</f>
        <v>19.597490052035507</v>
      </c>
    </row>
    <row r="12" spans="2:5" ht="15" x14ac:dyDescent="0.25">
      <c r="B12" t="s">
        <v>8</v>
      </c>
      <c r="C12" s="1">
        <v>5</v>
      </c>
      <c r="D12">
        <v>3.6221000000000001</v>
      </c>
      <c r="E12" s="2">
        <f t="shared" ref="E12:E74" si="0">C12*D12/((0.6503+0.6565)/2)</f>
        <v>27.717324762779313</v>
      </c>
    </row>
    <row r="13" spans="2:5" ht="15" x14ac:dyDescent="0.25">
      <c r="B13" t="s">
        <v>9</v>
      </c>
      <c r="C13" s="1">
        <v>5</v>
      </c>
      <c r="D13">
        <v>3.3731</v>
      </c>
      <c r="E13" s="2">
        <f t="shared" si="0"/>
        <v>25.811906948270586</v>
      </c>
    </row>
    <row r="14" spans="2:5" ht="15" x14ac:dyDescent="0.25">
      <c r="B14" t="s">
        <v>10</v>
      </c>
      <c r="C14" s="1">
        <v>5</v>
      </c>
      <c r="D14">
        <v>3.5948000000000002</v>
      </c>
      <c r="E14" s="2">
        <f t="shared" si="0"/>
        <v>27.508417508417509</v>
      </c>
    </row>
    <row r="15" spans="2:5" ht="15" x14ac:dyDescent="0.25">
      <c r="C15" s="1"/>
      <c r="E15" s="2"/>
    </row>
    <row r="16" spans="2:5" ht="15" x14ac:dyDescent="0.25">
      <c r="B16" t="s">
        <v>11</v>
      </c>
      <c r="C16" s="1">
        <v>5</v>
      </c>
      <c r="D16">
        <v>3.5354999999999999</v>
      </c>
      <c r="E16" s="2">
        <f t="shared" si="0"/>
        <v>27.054637281910008</v>
      </c>
    </row>
    <row r="17" spans="2:13" ht="15" x14ac:dyDescent="0.25">
      <c r="B17" t="s">
        <v>12</v>
      </c>
      <c r="C17" s="1">
        <v>5</v>
      </c>
      <c r="D17">
        <v>5.1657999999999999</v>
      </c>
      <c r="E17" s="2">
        <f t="shared" si="0"/>
        <v>39.530149984695441</v>
      </c>
    </row>
    <row r="18" spans="2:13" ht="15" x14ac:dyDescent="0.25">
      <c r="B18" t="s">
        <v>13</v>
      </c>
      <c r="C18" s="1">
        <v>5</v>
      </c>
      <c r="D18">
        <v>5.3874000000000004</v>
      </c>
      <c r="E18" s="2">
        <f t="shared" si="0"/>
        <v>41.225895316804412</v>
      </c>
      <c r="H18" t="s">
        <v>91</v>
      </c>
    </row>
    <row r="19" spans="2:13" ht="15" x14ac:dyDescent="0.25">
      <c r="B19" t="s">
        <v>14</v>
      </c>
      <c r="C19" s="1">
        <v>5</v>
      </c>
      <c r="D19">
        <v>5.6005000000000003</v>
      </c>
      <c r="E19" s="2">
        <f t="shared" si="0"/>
        <v>42.85659626568718</v>
      </c>
    </row>
    <row r="20" spans="2:13" ht="15" x14ac:dyDescent="0.25">
      <c r="C20" s="1"/>
      <c r="E20" s="2"/>
      <c r="H20" t="s">
        <v>89</v>
      </c>
      <c r="L20" t="s">
        <v>75</v>
      </c>
      <c r="M20" t="s">
        <v>90</v>
      </c>
    </row>
    <row r="21" spans="2:13" ht="15" x14ac:dyDescent="0.25">
      <c r="B21" t="s">
        <v>15</v>
      </c>
      <c r="C21" s="1">
        <v>5</v>
      </c>
      <c r="D21">
        <v>0.48859999999999998</v>
      </c>
      <c r="E21" s="2">
        <f t="shared" si="0"/>
        <v>3.7389041934496481</v>
      </c>
      <c r="H21">
        <v>3</v>
      </c>
      <c r="I21">
        <v>3.7389041934496481</v>
      </c>
      <c r="J21">
        <v>3.1665136210590754</v>
      </c>
      <c r="K21">
        <v>3.8674625038261397</v>
      </c>
      <c r="L21">
        <f>AVERAGE(I21:K21)</f>
        <v>3.5909601061116212</v>
      </c>
      <c r="M21">
        <f>STDEV(I21:K21)</f>
        <v>0.37315938122578429</v>
      </c>
    </row>
    <row r="22" spans="2:13" ht="15" x14ac:dyDescent="0.25">
      <c r="B22" t="s">
        <v>16</v>
      </c>
      <c r="C22" s="1">
        <v>5</v>
      </c>
      <c r="D22">
        <v>0.82820000000000005</v>
      </c>
      <c r="E22" s="2">
        <f t="shared" si="0"/>
        <v>6.3376186103458831</v>
      </c>
      <c r="H22">
        <v>9</v>
      </c>
      <c r="I22">
        <v>6.3376186103458831</v>
      </c>
      <c r="J22">
        <v>5.4736761554943376</v>
      </c>
      <c r="K22">
        <v>5.3512396694214877</v>
      </c>
      <c r="L22">
        <f t="shared" ref="L22:L30" si="1">AVERAGE(I22:K22)</f>
        <v>5.7208448117539028</v>
      </c>
      <c r="M22">
        <f t="shared" ref="M22:M30" si="2">STDEV(I22:K22)</f>
        <v>0.53763845868078708</v>
      </c>
    </row>
    <row r="23" spans="2:13" ht="15" x14ac:dyDescent="0.25">
      <c r="B23" t="s">
        <v>17</v>
      </c>
      <c r="C23" s="1">
        <v>5</v>
      </c>
      <c r="D23">
        <v>1.6801999999999999</v>
      </c>
      <c r="E23" s="2">
        <f t="shared" si="0"/>
        <v>12.857361493725131</v>
      </c>
      <c r="H23">
        <v>20</v>
      </c>
      <c r="I23">
        <v>12.857361493725131</v>
      </c>
      <c r="J23">
        <v>13.836853382307929</v>
      </c>
      <c r="K23">
        <v>12.912457912457912</v>
      </c>
      <c r="L23">
        <f t="shared" si="1"/>
        <v>13.202224262830322</v>
      </c>
      <c r="M23">
        <f t="shared" si="2"/>
        <v>0.55029491484656179</v>
      </c>
    </row>
    <row r="24" spans="2:13" ht="15" x14ac:dyDescent="0.25">
      <c r="B24" t="s">
        <v>18</v>
      </c>
      <c r="C24" s="1">
        <v>5</v>
      </c>
      <c r="D24">
        <v>2.3161</v>
      </c>
      <c r="E24" s="2">
        <f t="shared" si="0"/>
        <v>17.723446587082954</v>
      </c>
      <c r="H24">
        <v>24</v>
      </c>
      <c r="I24">
        <v>17.723446587082954</v>
      </c>
      <c r="J24">
        <v>16.316957453321091</v>
      </c>
      <c r="K24">
        <v>17.25206611570248</v>
      </c>
      <c r="L24">
        <f t="shared" si="1"/>
        <v>17.097490052035507</v>
      </c>
      <c r="M24">
        <f t="shared" si="2"/>
        <v>0.71587236323357972</v>
      </c>
    </row>
    <row r="25" spans="2:13" ht="15" x14ac:dyDescent="0.25">
      <c r="B25" t="s">
        <v>19</v>
      </c>
      <c r="C25" s="1">
        <v>5</v>
      </c>
      <c r="D25">
        <v>2.6674000000000002</v>
      </c>
      <c r="E25" s="2">
        <f t="shared" si="0"/>
        <v>20.411692684419961</v>
      </c>
      <c r="H25">
        <v>28</v>
      </c>
      <c r="I25">
        <v>20.411692684419961</v>
      </c>
      <c r="J25">
        <v>20.475971839608206</v>
      </c>
      <c r="K25">
        <v>21.104989286807466</v>
      </c>
      <c r="L25">
        <f t="shared" si="1"/>
        <v>20.66421793694521</v>
      </c>
      <c r="M25">
        <f t="shared" si="2"/>
        <v>0.38306982339055962</v>
      </c>
    </row>
    <row r="26" spans="2:13" ht="15" x14ac:dyDescent="0.25">
      <c r="B26" t="s">
        <v>20</v>
      </c>
      <c r="C26" s="1">
        <v>5</v>
      </c>
      <c r="D26">
        <v>3.3267000000000002</v>
      </c>
      <c r="E26" s="2">
        <f t="shared" si="0"/>
        <v>25.456841138659325</v>
      </c>
      <c r="H26">
        <v>32</v>
      </c>
      <c r="I26">
        <v>25.456841138659325</v>
      </c>
      <c r="J26">
        <v>24.924242424242422</v>
      </c>
      <c r="K26">
        <v>25.256351392715032</v>
      </c>
      <c r="L26">
        <f t="shared" si="1"/>
        <v>25.212478318538928</v>
      </c>
      <c r="M26">
        <f t="shared" si="2"/>
        <v>0.26899625021156137</v>
      </c>
    </row>
    <row r="27" spans="2:13" ht="15" x14ac:dyDescent="0.25">
      <c r="B27" t="s">
        <v>21</v>
      </c>
      <c r="C27" s="1">
        <v>5</v>
      </c>
      <c r="D27">
        <v>3.4399000000000002</v>
      </c>
      <c r="E27" s="2">
        <f t="shared" si="0"/>
        <v>26.323079277624732</v>
      </c>
      <c r="H27">
        <v>36</v>
      </c>
      <c r="I27">
        <v>26.323079277624732</v>
      </c>
      <c r="J27">
        <v>27.640036730945827</v>
      </c>
      <c r="K27">
        <v>28.100704009794921</v>
      </c>
      <c r="L27">
        <f t="shared" si="1"/>
        <v>27.354606672788492</v>
      </c>
      <c r="M27">
        <f t="shared" si="2"/>
        <v>0.92254547892261551</v>
      </c>
    </row>
    <row r="28" spans="2:13" ht="15" x14ac:dyDescent="0.25">
      <c r="B28" t="s">
        <v>22</v>
      </c>
      <c r="C28" s="1">
        <v>5</v>
      </c>
      <c r="D28">
        <v>5.5018000000000002</v>
      </c>
      <c r="E28" s="2">
        <f t="shared" si="0"/>
        <v>42.101316192225283</v>
      </c>
      <c r="H28">
        <v>38</v>
      </c>
      <c r="I28">
        <v>42.101316192225283</v>
      </c>
      <c r="J28">
        <v>41.220538720538727</v>
      </c>
      <c r="K28">
        <v>42.250535659626571</v>
      </c>
      <c r="L28">
        <f t="shared" si="1"/>
        <v>41.857463524130196</v>
      </c>
      <c r="M28">
        <f t="shared" si="2"/>
        <v>0.55661613023285872</v>
      </c>
    </row>
    <row r="29" spans="2:13" ht="15" x14ac:dyDescent="0.25">
      <c r="B29" t="s">
        <v>23</v>
      </c>
      <c r="C29" s="1">
        <v>5</v>
      </c>
      <c r="D29">
        <v>6.3548</v>
      </c>
      <c r="E29" s="2">
        <f t="shared" si="0"/>
        <v>48.628711355984088</v>
      </c>
      <c r="H29">
        <v>44</v>
      </c>
      <c r="I29">
        <v>48.628711355984088</v>
      </c>
      <c r="J29">
        <v>48.258340985613714</v>
      </c>
      <c r="K29">
        <v>47.359198041016228</v>
      </c>
      <c r="L29">
        <f t="shared" si="1"/>
        <v>48.082083460871353</v>
      </c>
      <c r="M29">
        <f t="shared" si="2"/>
        <v>0.65285224246486395</v>
      </c>
    </row>
    <row r="30" spans="2:13" ht="15" x14ac:dyDescent="0.25">
      <c r="B30" t="s">
        <v>24</v>
      </c>
      <c r="C30" s="1">
        <v>5</v>
      </c>
      <c r="D30">
        <v>6.0086000000000004</v>
      </c>
      <c r="E30" s="2">
        <f t="shared" si="0"/>
        <v>45.979491888582807</v>
      </c>
      <c r="H30">
        <v>48</v>
      </c>
      <c r="I30">
        <v>45.979491888582807</v>
      </c>
      <c r="J30">
        <v>46.112641567187019</v>
      </c>
      <c r="K30">
        <v>45.791245791245792</v>
      </c>
      <c r="L30">
        <f t="shared" si="1"/>
        <v>45.961126415671878</v>
      </c>
      <c r="M30">
        <f t="shared" si="2"/>
        <v>0.16148306147905261</v>
      </c>
    </row>
    <row r="31" spans="2:13" ht="15" x14ac:dyDescent="0.25">
      <c r="C31" s="1"/>
      <c r="E31" s="2"/>
    </row>
    <row r="32" spans="2:13" ht="15" x14ac:dyDescent="0.25">
      <c r="B32" t="s">
        <v>25</v>
      </c>
      <c r="C32" s="1">
        <v>5</v>
      </c>
      <c r="D32">
        <v>0.4138</v>
      </c>
      <c r="E32" s="2">
        <f t="shared" si="0"/>
        <v>3.1665136210590754</v>
      </c>
      <c r="F32" s="2"/>
      <c r="G32" s="2"/>
      <c r="H32" s="2"/>
      <c r="J32" s="2"/>
    </row>
    <row r="33" spans="2:10" ht="15" x14ac:dyDescent="0.25">
      <c r="B33" t="s">
        <v>26</v>
      </c>
      <c r="C33" s="1">
        <v>5</v>
      </c>
      <c r="D33">
        <v>0.71530000000000005</v>
      </c>
      <c r="E33" s="2">
        <f t="shared" si="0"/>
        <v>5.4736761554943376</v>
      </c>
      <c r="F33" s="2"/>
      <c r="G33" s="2"/>
      <c r="H33" s="2"/>
      <c r="J33" s="2"/>
    </row>
    <row r="34" spans="2:10" ht="15" x14ac:dyDescent="0.25">
      <c r="B34" t="s">
        <v>27</v>
      </c>
      <c r="C34" s="1">
        <v>5</v>
      </c>
      <c r="D34">
        <v>1.8082</v>
      </c>
      <c r="E34" s="2">
        <f t="shared" si="0"/>
        <v>13.836853382307929</v>
      </c>
      <c r="F34" s="2"/>
      <c r="G34" s="2"/>
      <c r="H34" s="2"/>
      <c r="J34" s="2"/>
    </row>
    <row r="35" spans="2:10" ht="15" x14ac:dyDescent="0.25">
      <c r="B35" t="s">
        <v>28</v>
      </c>
      <c r="C35" s="1">
        <v>5</v>
      </c>
      <c r="D35">
        <v>2.1322999999999999</v>
      </c>
      <c r="E35" s="2">
        <f t="shared" si="0"/>
        <v>16.316957453321091</v>
      </c>
      <c r="F35" s="2"/>
      <c r="G35" s="2"/>
      <c r="H35" s="2"/>
      <c r="J35" s="2"/>
    </row>
    <row r="36" spans="2:10" ht="15" x14ac:dyDescent="0.25">
      <c r="B36" t="s">
        <v>29</v>
      </c>
      <c r="C36" s="1">
        <v>5</v>
      </c>
      <c r="D36">
        <v>2.6758000000000002</v>
      </c>
      <c r="E36" s="2">
        <f t="shared" si="0"/>
        <v>20.475971839608206</v>
      </c>
      <c r="F36" s="2"/>
      <c r="G36" s="2"/>
      <c r="H36" s="2"/>
      <c r="J36" s="2"/>
    </row>
    <row r="37" spans="2:10" ht="15" x14ac:dyDescent="0.25">
      <c r="C37" s="1"/>
      <c r="E37" s="2"/>
      <c r="F37" s="2"/>
      <c r="G37" s="2"/>
      <c r="H37" s="2"/>
      <c r="J37" s="2"/>
    </row>
    <row r="38" spans="2:10" ht="15" x14ac:dyDescent="0.25">
      <c r="B38" t="s">
        <v>30</v>
      </c>
      <c r="C38" s="1">
        <v>5</v>
      </c>
      <c r="D38">
        <v>3.2570999999999999</v>
      </c>
      <c r="E38" s="2">
        <f t="shared" si="0"/>
        <v>24.924242424242422</v>
      </c>
      <c r="F38" s="2"/>
      <c r="G38" s="2"/>
      <c r="H38" s="2"/>
      <c r="J38" s="2"/>
    </row>
    <row r="39" spans="2:10" ht="15" x14ac:dyDescent="0.25">
      <c r="B39" t="s">
        <v>31</v>
      </c>
      <c r="C39" s="1">
        <v>5</v>
      </c>
      <c r="D39">
        <v>3.6120000000000001</v>
      </c>
      <c r="E39" s="2">
        <f t="shared" si="0"/>
        <v>27.640036730945827</v>
      </c>
      <c r="F39" s="2"/>
      <c r="G39" s="2"/>
      <c r="H39" s="2"/>
      <c r="J39" s="2"/>
    </row>
    <row r="40" spans="2:10" ht="15" x14ac:dyDescent="0.25">
      <c r="B40" t="s">
        <v>32</v>
      </c>
      <c r="C40" s="1">
        <v>5</v>
      </c>
      <c r="D40">
        <v>5.3867000000000003</v>
      </c>
      <c r="E40" s="2">
        <f t="shared" si="0"/>
        <v>41.220538720538727</v>
      </c>
      <c r="F40" s="2"/>
      <c r="G40" s="2"/>
      <c r="H40" s="2"/>
      <c r="J40" s="2"/>
    </row>
    <row r="41" spans="2:10" ht="15" x14ac:dyDescent="0.25">
      <c r="B41" t="s">
        <v>33</v>
      </c>
      <c r="C41" s="1">
        <v>5</v>
      </c>
      <c r="D41">
        <v>6.3064</v>
      </c>
      <c r="E41" s="2">
        <f t="shared" si="0"/>
        <v>48.258340985613714</v>
      </c>
      <c r="F41" s="2"/>
      <c r="G41" s="2"/>
      <c r="H41" s="2"/>
      <c r="J41" s="2"/>
    </row>
    <row r="42" spans="2:10" ht="15" x14ac:dyDescent="0.25">
      <c r="B42" t="s">
        <v>34</v>
      </c>
      <c r="C42" s="1">
        <v>5</v>
      </c>
      <c r="D42">
        <v>6.0259999999999998</v>
      </c>
      <c r="E42" s="2">
        <f t="shared" si="0"/>
        <v>46.112641567187019</v>
      </c>
      <c r="F42" s="2"/>
      <c r="G42" s="2"/>
      <c r="H42" s="2"/>
      <c r="J42" s="2"/>
    </row>
    <row r="43" spans="2:10" ht="15" x14ac:dyDescent="0.25">
      <c r="C43" s="1"/>
      <c r="E43" s="2"/>
    </row>
    <row r="44" spans="2:10" ht="15" x14ac:dyDescent="0.25">
      <c r="B44" t="s">
        <v>35</v>
      </c>
      <c r="C44" s="1">
        <v>5</v>
      </c>
      <c r="D44">
        <v>0.50539999999999996</v>
      </c>
      <c r="E44" s="2">
        <f t="shared" si="0"/>
        <v>3.8674625038261397</v>
      </c>
    </row>
    <row r="45" spans="2:10" ht="15" x14ac:dyDescent="0.25">
      <c r="B45" t="s">
        <v>36</v>
      </c>
      <c r="C45" s="1">
        <v>5</v>
      </c>
      <c r="D45">
        <v>0.69930000000000003</v>
      </c>
      <c r="E45" s="2">
        <f t="shared" si="0"/>
        <v>5.3512396694214877</v>
      </c>
    </row>
    <row r="46" spans="2:10" ht="15" x14ac:dyDescent="0.25">
      <c r="B46" t="s">
        <v>37</v>
      </c>
      <c r="C46" s="1">
        <v>5</v>
      </c>
      <c r="D46">
        <v>1.6874</v>
      </c>
      <c r="E46" s="2">
        <f t="shared" si="0"/>
        <v>12.912457912457912</v>
      </c>
    </row>
    <row r="47" spans="2:10" ht="15" x14ac:dyDescent="0.25">
      <c r="B47" t="s">
        <v>38</v>
      </c>
      <c r="C47" s="1">
        <v>5</v>
      </c>
      <c r="D47">
        <v>2.2545000000000002</v>
      </c>
      <c r="E47" s="2">
        <f t="shared" si="0"/>
        <v>17.25206611570248</v>
      </c>
    </row>
    <row r="48" spans="2:10" ht="15" x14ac:dyDescent="0.25">
      <c r="B48" t="s">
        <v>39</v>
      </c>
      <c r="C48" s="1">
        <v>5</v>
      </c>
      <c r="D48">
        <v>2.758</v>
      </c>
      <c r="E48" s="2">
        <f t="shared" si="0"/>
        <v>21.104989286807466</v>
      </c>
      <c r="I48" t="s">
        <v>92</v>
      </c>
    </row>
    <row r="49" spans="2:13" ht="15" x14ac:dyDescent="0.25">
      <c r="C49" s="1"/>
      <c r="E49" s="2"/>
    </row>
    <row r="50" spans="2:13" ht="15" x14ac:dyDescent="0.25">
      <c r="B50" t="s">
        <v>40</v>
      </c>
      <c r="C50" s="1">
        <v>5</v>
      </c>
      <c r="D50">
        <v>3.3005</v>
      </c>
      <c r="E50" s="2">
        <f t="shared" si="0"/>
        <v>25.256351392715032</v>
      </c>
      <c r="K50">
        <v>3.3853688399142947</v>
      </c>
      <c r="L50">
        <v>3.6195286195286194</v>
      </c>
      <c r="M50">
        <v>3.480257116620753</v>
      </c>
    </row>
    <row r="51" spans="2:13" ht="15" x14ac:dyDescent="0.25">
      <c r="B51" t="s">
        <v>41</v>
      </c>
      <c r="C51" s="1">
        <v>5</v>
      </c>
      <c r="D51">
        <v>3.6722000000000001</v>
      </c>
      <c r="E51" s="2">
        <f t="shared" si="0"/>
        <v>28.100704009794921</v>
      </c>
      <c r="K51">
        <v>7.4762779308233851</v>
      </c>
      <c r="L51">
        <v>6.3873584328129782</v>
      </c>
      <c r="M51">
        <v>7.1808999081726359</v>
      </c>
    </row>
    <row r="52" spans="2:13" ht="15" x14ac:dyDescent="0.25">
      <c r="B52" t="s">
        <v>42</v>
      </c>
      <c r="C52" s="1">
        <v>5</v>
      </c>
      <c r="D52">
        <v>5.5213000000000001</v>
      </c>
      <c r="E52" s="2">
        <f t="shared" si="0"/>
        <v>42.250535659626571</v>
      </c>
      <c r="K52">
        <v>13.28512396694215</v>
      </c>
      <c r="L52">
        <v>14.131466176920721</v>
      </c>
      <c r="M52">
        <v>13.606519742883378</v>
      </c>
    </row>
    <row r="53" spans="2:13" ht="15" x14ac:dyDescent="0.25">
      <c r="B53" t="s">
        <v>43</v>
      </c>
      <c r="C53" s="1">
        <v>5</v>
      </c>
      <c r="D53">
        <v>6.1889000000000003</v>
      </c>
      <c r="E53" s="2">
        <f t="shared" si="0"/>
        <v>47.359198041016228</v>
      </c>
      <c r="K53">
        <v>15.664983164983166</v>
      </c>
      <c r="L53">
        <v>16.329966329966329</v>
      </c>
      <c r="M53">
        <v>16.416437098255283</v>
      </c>
    </row>
    <row r="54" spans="2:13" ht="15" x14ac:dyDescent="0.25">
      <c r="B54" t="s">
        <v>44</v>
      </c>
      <c r="C54" s="1">
        <v>5</v>
      </c>
      <c r="D54">
        <v>5.984</v>
      </c>
      <c r="E54" s="2">
        <f t="shared" si="0"/>
        <v>45.791245791245792</v>
      </c>
      <c r="K54">
        <v>19.851545760636672</v>
      </c>
      <c r="L54">
        <v>20.205081114172025</v>
      </c>
      <c r="M54">
        <v>20.586164677073768</v>
      </c>
    </row>
    <row r="55" spans="2:13" ht="15" x14ac:dyDescent="0.25">
      <c r="C55" s="1"/>
      <c r="E55" s="2"/>
    </row>
    <row r="56" spans="2:13" ht="15" x14ac:dyDescent="0.25">
      <c r="B56" t="s">
        <v>45</v>
      </c>
      <c r="C56" s="1">
        <v>5</v>
      </c>
      <c r="D56">
        <v>0.44240000000000002</v>
      </c>
      <c r="E56" s="2">
        <f t="shared" si="0"/>
        <v>3.3853688399142947</v>
      </c>
      <c r="F56" s="2"/>
      <c r="G56" s="2"/>
      <c r="K56">
        <v>21.0873890419345</v>
      </c>
      <c r="L56">
        <v>21.646005509641874</v>
      </c>
      <c r="M56">
        <v>21.647535965717786</v>
      </c>
    </row>
    <row r="57" spans="2:13" ht="15" x14ac:dyDescent="0.25">
      <c r="B57" t="s">
        <v>46</v>
      </c>
      <c r="C57" s="1">
        <v>5</v>
      </c>
      <c r="D57">
        <v>0.97699999999999998</v>
      </c>
      <c r="E57" s="2">
        <f t="shared" si="0"/>
        <v>7.4762779308233851</v>
      </c>
      <c r="F57" s="2"/>
      <c r="G57" s="2"/>
      <c r="K57">
        <v>24.100091827364555</v>
      </c>
      <c r="L57">
        <v>25.439240893786348</v>
      </c>
      <c r="M57">
        <v>23.672329354147539</v>
      </c>
    </row>
    <row r="58" spans="2:13" ht="15" x14ac:dyDescent="0.25">
      <c r="B58" t="s">
        <v>47</v>
      </c>
      <c r="C58" s="1">
        <v>5</v>
      </c>
      <c r="D58">
        <v>1.7361</v>
      </c>
      <c r="E58" s="2">
        <f t="shared" si="0"/>
        <v>13.28512396694215</v>
      </c>
      <c r="F58" s="2"/>
      <c r="G58" s="2"/>
      <c r="K58">
        <v>32.511478420569325</v>
      </c>
      <c r="L58">
        <v>33.452708907254362</v>
      </c>
      <c r="M58">
        <v>33.692990511172326</v>
      </c>
    </row>
    <row r="59" spans="2:13" ht="15" x14ac:dyDescent="0.25">
      <c r="B59" t="s">
        <v>48</v>
      </c>
      <c r="C59" s="1">
        <v>5</v>
      </c>
      <c r="D59">
        <v>2.0470999999999999</v>
      </c>
      <c r="E59" s="2">
        <f t="shared" si="0"/>
        <v>15.664983164983166</v>
      </c>
      <c r="F59" s="2"/>
      <c r="G59" s="2"/>
      <c r="K59">
        <v>41.48989898989899</v>
      </c>
      <c r="L59">
        <v>41.44092439546985</v>
      </c>
      <c r="M59">
        <v>40.594582185491277</v>
      </c>
    </row>
    <row r="60" spans="2:13" ht="15" x14ac:dyDescent="0.25">
      <c r="B60" t="s">
        <v>49</v>
      </c>
      <c r="C60" s="1">
        <v>5</v>
      </c>
      <c r="D60">
        <v>2.5941999999999998</v>
      </c>
      <c r="E60" s="2">
        <f t="shared" si="0"/>
        <v>19.851545760636672</v>
      </c>
      <c r="F60" s="2"/>
      <c r="G60" s="2"/>
      <c r="K60">
        <v>45.488980716253437</v>
      </c>
      <c r="L60">
        <v>44.151362105907566</v>
      </c>
      <c r="M60">
        <v>45.736914600550968</v>
      </c>
    </row>
    <row r="61" spans="2:13" ht="15" x14ac:dyDescent="0.25">
      <c r="C61" s="1"/>
      <c r="E61" s="2"/>
      <c r="F61" s="2"/>
      <c r="G61" s="2"/>
    </row>
    <row r="62" spans="2:13" ht="15" x14ac:dyDescent="0.25">
      <c r="B62" t="s">
        <v>50</v>
      </c>
      <c r="C62" s="1">
        <v>5</v>
      </c>
      <c r="D62">
        <v>2.7557</v>
      </c>
      <c r="E62" s="2">
        <f t="shared" si="0"/>
        <v>21.0873890419345</v>
      </c>
      <c r="F62" s="2"/>
      <c r="G62" s="2"/>
    </row>
    <row r="63" spans="2:13" ht="15" x14ac:dyDescent="0.25">
      <c r="B63" t="s">
        <v>51</v>
      </c>
      <c r="C63" s="1">
        <v>5</v>
      </c>
      <c r="D63">
        <v>3.1494</v>
      </c>
      <c r="E63" s="2">
        <f t="shared" si="0"/>
        <v>24.100091827364555</v>
      </c>
      <c r="F63" s="2"/>
      <c r="G63" s="2"/>
    </row>
    <row r="64" spans="2:13" ht="15" x14ac:dyDescent="0.25">
      <c r="B64" t="s">
        <v>52</v>
      </c>
      <c r="C64" s="1">
        <v>5</v>
      </c>
      <c r="D64">
        <v>4.2485999999999997</v>
      </c>
      <c r="E64" s="2">
        <f t="shared" si="0"/>
        <v>32.511478420569325</v>
      </c>
      <c r="F64" s="2"/>
      <c r="G64" s="2"/>
    </row>
    <row r="65" spans="2:7" ht="15" x14ac:dyDescent="0.25">
      <c r="B65" t="s">
        <v>53</v>
      </c>
      <c r="C65" s="1">
        <v>5</v>
      </c>
      <c r="D65">
        <v>5.4218999999999999</v>
      </c>
      <c r="E65" s="2">
        <f t="shared" si="0"/>
        <v>41.48989898989899</v>
      </c>
      <c r="F65" s="2"/>
      <c r="G65" s="2"/>
    </row>
    <row r="66" spans="2:7" ht="15" x14ac:dyDescent="0.25">
      <c r="B66" t="s">
        <v>54</v>
      </c>
      <c r="C66" s="1">
        <v>5</v>
      </c>
      <c r="D66">
        <v>5.9444999999999997</v>
      </c>
      <c r="E66" s="2">
        <f t="shared" si="0"/>
        <v>45.488980716253437</v>
      </c>
      <c r="F66" s="2"/>
      <c r="G66" s="2"/>
    </row>
    <row r="67" spans="2:7" ht="15" x14ac:dyDescent="0.25">
      <c r="C67" s="1"/>
      <c r="E67" s="2"/>
    </row>
    <row r="68" spans="2:7" ht="15" x14ac:dyDescent="0.25">
      <c r="B68" t="s">
        <v>55</v>
      </c>
      <c r="C68" s="1">
        <v>5</v>
      </c>
      <c r="D68">
        <v>0.47299999999999998</v>
      </c>
      <c r="E68" s="2">
        <f t="shared" si="0"/>
        <v>3.6195286195286194</v>
      </c>
    </row>
    <row r="69" spans="2:7" ht="15" x14ac:dyDescent="0.25">
      <c r="B69" t="s">
        <v>56</v>
      </c>
      <c r="C69" s="1">
        <v>5</v>
      </c>
      <c r="D69">
        <v>0.8347</v>
      </c>
      <c r="E69" s="2">
        <f t="shared" si="0"/>
        <v>6.3873584328129782</v>
      </c>
    </row>
    <row r="70" spans="2:7" ht="15" x14ac:dyDescent="0.25">
      <c r="B70" t="s">
        <v>57</v>
      </c>
      <c r="C70" s="1">
        <v>5</v>
      </c>
      <c r="D70">
        <v>1.8467</v>
      </c>
      <c r="E70" s="2">
        <f t="shared" si="0"/>
        <v>14.131466176920721</v>
      </c>
    </row>
    <row r="71" spans="2:7" ht="15" x14ac:dyDescent="0.25">
      <c r="B71" t="s">
        <v>58</v>
      </c>
      <c r="C71" s="1">
        <v>5</v>
      </c>
      <c r="D71">
        <v>2.1339999999999999</v>
      </c>
      <c r="E71" s="2">
        <f t="shared" si="0"/>
        <v>16.329966329966329</v>
      </c>
    </row>
    <row r="72" spans="2:7" ht="15" x14ac:dyDescent="0.25">
      <c r="B72" t="s">
        <v>59</v>
      </c>
      <c r="C72" s="1">
        <v>5</v>
      </c>
      <c r="D72">
        <v>2.6404000000000001</v>
      </c>
      <c r="E72" s="2">
        <f t="shared" si="0"/>
        <v>20.205081114172025</v>
      </c>
    </row>
    <row r="73" spans="2:7" ht="15" x14ac:dyDescent="0.25">
      <c r="C73" s="1"/>
      <c r="E73" s="2"/>
    </row>
    <row r="74" spans="2:7" ht="15" x14ac:dyDescent="0.25">
      <c r="B74" t="s">
        <v>60</v>
      </c>
      <c r="C74" s="1">
        <v>5</v>
      </c>
      <c r="D74">
        <v>2.8287</v>
      </c>
      <c r="E74" s="2">
        <f t="shared" si="0"/>
        <v>21.646005509641874</v>
      </c>
    </row>
    <row r="75" spans="2:7" ht="15" x14ac:dyDescent="0.25">
      <c r="B75" t="s">
        <v>61</v>
      </c>
      <c r="C75" s="1">
        <v>5</v>
      </c>
      <c r="D75">
        <v>3.3243999999999998</v>
      </c>
      <c r="E75" s="2">
        <f t="shared" ref="E75:E90" si="3">C75*D75/((0.6503+0.6565)/2)</f>
        <v>25.439240893786348</v>
      </c>
    </row>
    <row r="76" spans="2:7" ht="15" x14ac:dyDescent="0.25">
      <c r="B76" t="s">
        <v>62</v>
      </c>
      <c r="C76" s="1">
        <v>5</v>
      </c>
      <c r="D76">
        <v>4.3715999999999999</v>
      </c>
      <c r="E76" s="2">
        <f t="shared" si="3"/>
        <v>33.452708907254362</v>
      </c>
    </row>
    <row r="77" spans="2:7" ht="15" x14ac:dyDescent="0.25">
      <c r="B77" t="s">
        <v>63</v>
      </c>
      <c r="C77" s="1">
        <v>5</v>
      </c>
      <c r="D77">
        <v>5.4154999999999998</v>
      </c>
      <c r="E77" s="2">
        <f t="shared" si="3"/>
        <v>41.44092439546985</v>
      </c>
    </row>
    <row r="78" spans="2:7" ht="15" x14ac:dyDescent="0.25">
      <c r="B78" t="s">
        <v>64</v>
      </c>
      <c r="C78" s="1">
        <v>5</v>
      </c>
      <c r="D78">
        <v>5.7697000000000003</v>
      </c>
      <c r="E78" s="2">
        <f t="shared" si="3"/>
        <v>44.151362105907566</v>
      </c>
    </row>
    <row r="79" spans="2:7" ht="15" x14ac:dyDescent="0.25">
      <c r="C79" s="1"/>
      <c r="E79" s="2"/>
    </row>
    <row r="80" spans="2:7" x14ac:dyDescent="0.3">
      <c r="B80" t="s">
        <v>65</v>
      </c>
      <c r="C80" s="1">
        <v>5</v>
      </c>
      <c r="D80">
        <v>0.45479999999999998</v>
      </c>
      <c r="E80" s="2">
        <f t="shared" si="3"/>
        <v>3.480257116620753</v>
      </c>
    </row>
    <row r="81" spans="2:5" x14ac:dyDescent="0.3">
      <c r="B81" t="s">
        <v>66</v>
      </c>
      <c r="C81" s="1">
        <v>5</v>
      </c>
      <c r="D81">
        <v>0.93840000000000001</v>
      </c>
      <c r="E81" s="2">
        <f t="shared" si="3"/>
        <v>7.1808999081726359</v>
      </c>
    </row>
    <row r="82" spans="2:5" x14ac:dyDescent="0.3">
      <c r="B82" t="s">
        <v>67</v>
      </c>
      <c r="C82" s="1">
        <v>5</v>
      </c>
      <c r="D82">
        <v>1.7781</v>
      </c>
      <c r="E82" s="2">
        <f t="shared" si="3"/>
        <v>13.606519742883378</v>
      </c>
    </row>
    <row r="83" spans="2:5" x14ac:dyDescent="0.3">
      <c r="B83" t="s">
        <v>68</v>
      </c>
      <c r="C83" s="1">
        <v>5</v>
      </c>
      <c r="D83">
        <v>2.1453000000000002</v>
      </c>
      <c r="E83" s="2">
        <f t="shared" si="3"/>
        <v>16.416437098255283</v>
      </c>
    </row>
    <row r="84" spans="2:5" x14ac:dyDescent="0.3">
      <c r="B84" t="s">
        <v>69</v>
      </c>
      <c r="C84" s="1">
        <v>5</v>
      </c>
      <c r="D84">
        <v>2.6901999999999999</v>
      </c>
      <c r="E84" s="2">
        <f t="shared" si="3"/>
        <v>20.586164677073768</v>
      </c>
    </row>
    <row r="85" spans="2:5" x14ac:dyDescent="0.3">
      <c r="C85" s="1"/>
      <c r="E85" s="2"/>
    </row>
    <row r="86" spans="2:5" x14ac:dyDescent="0.3">
      <c r="B86" t="s">
        <v>70</v>
      </c>
      <c r="C86" s="1">
        <v>5</v>
      </c>
      <c r="D86">
        <v>2.8289</v>
      </c>
      <c r="E86" s="2">
        <f t="shared" si="3"/>
        <v>21.647535965717786</v>
      </c>
    </row>
    <row r="87" spans="2:5" x14ac:dyDescent="0.3">
      <c r="B87" t="s">
        <v>71</v>
      </c>
      <c r="C87" s="1">
        <v>5</v>
      </c>
      <c r="D87">
        <v>3.0935000000000001</v>
      </c>
      <c r="E87" s="2">
        <f t="shared" si="3"/>
        <v>23.672329354147539</v>
      </c>
    </row>
    <row r="88" spans="2:5" x14ac:dyDescent="0.3">
      <c r="B88" t="s">
        <v>72</v>
      </c>
      <c r="C88" s="1">
        <v>5</v>
      </c>
      <c r="D88">
        <v>4.4029999999999996</v>
      </c>
      <c r="E88" s="2">
        <f t="shared" si="3"/>
        <v>33.692990511172326</v>
      </c>
    </row>
    <row r="89" spans="2:5" x14ac:dyDescent="0.3">
      <c r="B89" t="s">
        <v>73</v>
      </c>
      <c r="C89" s="1">
        <v>5</v>
      </c>
      <c r="D89">
        <v>5.3048999999999999</v>
      </c>
      <c r="E89" s="2">
        <f t="shared" si="3"/>
        <v>40.594582185491277</v>
      </c>
    </row>
    <row r="90" spans="2:5" x14ac:dyDescent="0.3">
      <c r="B90" t="s">
        <v>74</v>
      </c>
      <c r="C90" s="1">
        <v>5</v>
      </c>
      <c r="D90">
        <v>5.9768999999999997</v>
      </c>
      <c r="E90" s="2">
        <f t="shared" si="3"/>
        <v>45.736914600550968</v>
      </c>
    </row>
    <row r="91" spans="2:5" x14ac:dyDescent="0.3">
      <c r="C91" s="1"/>
      <c r="E91" s="2"/>
    </row>
    <row r="92" spans="2:5" x14ac:dyDescent="0.3">
      <c r="B92" s="18" t="s">
        <v>78</v>
      </c>
      <c r="C92" s="20" t="s">
        <v>79</v>
      </c>
      <c r="D92" s="18" t="s">
        <v>77</v>
      </c>
      <c r="E92" s="2"/>
    </row>
    <row r="93" spans="2:5" x14ac:dyDescent="0.3">
      <c r="B93" s="19" t="s">
        <v>0</v>
      </c>
      <c r="C93" s="21">
        <v>0.5</v>
      </c>
      <c r="D93" s="19">
        <v>0.25879999999999997</v>
      </c>
      <c r="E93" s="2"/>
    </row>
    <row r="94" spans="2:5" x14ac:dyDescent="0.3">
      <c r="B94" s="19" t="s">
        <v>1</v>
      </c>
      <c r="C94" s="21">
        <v>1</v>
      </c>
      <c r="D94" s="19">
        <v>0.63570000000000004</v>
      </c>
    </row>
    <row r="95" spans="2:5" x14ac:dyDescent="0.3">
      <c r="B95" s="19" t="s">
        <v>2</v>
      </c>
      <c r="C95" s="21">
        <v>2</v>
      </c>
      <c r="D95" s="19">
        <v>1.2285999999999999</v>
      </c>
    </row>
    <row r="96" spans="2:5" x14ac:dyDescent="0.3">
      <c r="B96" s="19" t="s">
        <v>3</v>
      </c>
      <c r="C96" s="21">
        <v>4</v>
      </c>
      <c r="D96" s="19">
        <v>2.6274999999999999</v>
      </c>
    </row>
    <row r="97" spans="2:4" x14ac:dyDescent="0.3">
      <c r="B97" s="19" t="s">
        <v>4</v>
      </c>
      <c r="C97" s="21">
        <v>6</v>
      </c>
      <c r="D97" s="19">
        <v>3.9207999999999998</v>
      </c>
    </row>
    <row r="98" spans="2:4" x14ac:dyDescent="0.3">
      <c r="B98" s="19" t="s">
        <v>5</v>
      </c>
      <c r="C98" s="21">
        <v>8</v>
      </c>
      <c r="D98" s="22">
        <v>5.2450999999999999</v>
      </c>
    </row>
    <row r="99" spans="2:4" x14ac:dyDescent="0.3">
      <c r="B99" s="19" t="s">
        <v>6</v>
      </c>
      <c r="C99" s="21">
        <v>10</v>
      </c>
      <c r="D99" s="19">
        <v>6.5998999999999999</v>
      </c>
    </row>
  </sheetData>
  <pageMargins left="0.7" right="0.7" top="0.75" bottom="0.75" header="0.3" footer="0.3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I26"/>
  <sheetViews>
    <sheetView workbookViewId="0">
      <selection activeCell="D30" sqref="D30"/>
    </sheetView>
  </sheetViews>
  <sheetFormatPr defaultRowHeight="14.4" x14ac:dyDescent="0.3"/>
  <cols>
    <col min="3" max="3" width="11.109375" style="1" bestFit="1" customWidth="1"/>
    <col min="4" max="4" width="11.88671875" bestFit="1" customWidth="1"/>
    <col min="5" max="5" width="12.5546875" bestFit="1" customWidth="1"/>
    <col min="6" max="6" width="12.109375" bestFit="1" customWidth="1"/>
  </cols>
  <sheetData>
    <row r="4" spans="3:9" x14ac:dyDescent="0.25">
      <c r="C4" s="13"/>
      <c r="D4" s="24" t="s">
        <v>83</v>
      </c>
      <c r="E4" s="25"/>
      <c r="F4" s="25"/>
      <c r="G4" s="26"/>
      <c r="H4" s="11"/>
      <c r="I4" s="10"/>
    </row>
    <row r="5" spans="3:9" x14ac:dyDescent="0.25">
      <c r="C5" s="14" t="s">
        <v>87</v>
      </c>
      <c r="D5" s="12" t="s">
        <v>80</v>
      </c>
      <c r="E5" s="12" t="s">
        <v>81</v>
      </c>
      <c r="F5" s="12" t="s">
        <v>82</v>
      </c>
      <c r="G5" s="15" t="s">
        <v>75</v>
      </c>
      <c r="H5" s="12" t="s">
        <v>84</v>
      </c>
      <c r="I5" s="12" t="s">
        <v>85</v>
      </c>
    </row>
    <row r="6" spans="3:9" x14ac:dyDescent="0.25">
      <c r="C6" s="4">
        <v>1</v>
      </c>
      <c r="D6" s="7">
        <f>Concentration!E21</f>
        <v>3.7389041934496481</v>
      </c>
      <c r="E6" s="7">
        <f>Concentration!E32</f>
        <v>3.1665136210590754</v>
      </c>
      <c r="F6" s="7">
        <f>Concentration!E44</f>
        <v>3.8674625038261397</v>
      </c>
      <c r="G6" s="9">
        <f>AVERAGE(D6:F6)</f>
        <v>3.5909601061116212</v>
      </c>
      <c r="H6" s="5">
        <f>_xlfn.STDEV.S(D6:F6)</f>
        <v>0.37315938122578429</v>
      </c>
      <c r="I6" s="7">
        <f>H6*100/G6</f>
        <v>10.391632605182304</v>
      </c>
    </row>
    <row r="7" spans="3:9" x14ac:dyDescent="0.25">
      <c r="C7" s="4">
        <v>2</v>
      </c>
      <c r="D7" s="7">
        <f>Concentration!E22</f>
        <v>6.3376186103458831</v>
      </c>
      <c r="E7" s="7">
        <f>Concentration!E33</f>
        <v>5.4736761554943376</v>
      </c>
      <c r="F7" s="7">
        <f>Concentration!E45</f>
        <v>5.3512396694214877</v>
      </c>
      <c r="G7" s="9">
        <f t="shared" ref="G7:G26" si="0">AVERAGE(D7:F7)</f>
        <v>5.7208448117539028</v>
      </c>
      <c r="H7" s="5">
        <f t="shared" ref="H7:H26" si="1">_xlfn.STDEV.S(D7:F7)</f>
        <v>0.53763845868078708</v>
      </c>
      <c r="I7" s="7">
        <f t="shared" ref="I7:I26" si="2">H7*100/G7</f>
        <v>9.3978857384169689</v>
      </c>
    </row>
    <row r="8" spans="3:9" x14ac:dyDescent="0.25">
      <c r="C8" s="4">
        <v>3</v>
      </c>
      <c r="D8" s="7">
        <f>Concentration!E23</f>
        <v>12.857361493725131</v>
      </c>
      <c r="E8" s="7">
        <f>Concentration!E34</f>
        <v>13.836853382307929</v>
      </c>
      <c r="F8" s="7">
        <f>Concentration!E46</f>
        <v>12.912457912457912</v>
      </c>
      <c r="G8" s="9">
        <f t="shared" si="0"/>
        <v>13.202224262830322</v>
      </c>
      <c r="H8" s="5">
        <f t="shared" si="1"/>
        <v>0.55029491484656179</v>
      </c>
      <c r="I8" s="7">
        <f t="shared" si="2"/>
        <v>4.1681985087608888</v>
      </c>
    </row>
    <row r="9" spans="3:9" x14ac:dyDescent="0.25">
      <c r="C9" s="4">
        <v>4</v>
      </c>
      <c r="D9" s="7">
        <f>Concentration!E24</f>
        <v>17.723446587082954</v>
      </c>
      <c r="E9" s="7">
        <f>Concentration!E35</f>
        <v>16.316957453321091</v>
      </c>
      <c r="F9" s="7">
        <f>Concentration!E47</f>
        <v>17.25206611570248</v>
      </c>
      <c r="G9" s="9">
        <f t="shared" si="0"/>
        <v>17.097490052035507</v>
      </c>
      <c r="H9" s="5">
        <f t="shared" si="1"/>
        <v>0.71587236323357972</v>
      </c>
      <c r="I9" s="7">
        <f t="shared" si="2"/>
        <v>4.1870026597755086</v>
      </c>
    </row>
    <row r="10" spans="3:9" x14ac:dyDescent="0.25">
      <c r="C10" s="4">
        <v>5</v>
      </c>
      <c r="D10" s="7">
        <f>Concentration!E25</f>
        <v>20.411692684419961</v>
      </c>
      <c r="E10" s="7">
        <f>Concentration!E36</f>
        <v>20.475971839608206</v>
      </c>
      <c r="F10" s="7">
        <f>Concentration!E48</f>
        <v>21.104989286807466</v>
      </c>
      <c r="G10" s="9">
        <f t="shared" si="0"/>
        <v>20.66421793694521</v>
      </c>
      <c r="H10" s="5">
        <f t="shared" si="1"/>
        <v>0.38306982339055962</v>
      </c>
      <c r="I10" s="7">
        <f t="shared" si="2"/>
        <v>1.8537833106457684</v>
      </c>
    </row>
    <row r="11" spans="3:9" x14ac:dyDescent="0.25">
      <c r="C11" s="4">
        <v>6</v>
      </c>
      <c r="D11" s="7">
        <f>Concentration!E26</f>
        <v>25.456841138659325</v>
      </c>
      <c r="E11" s="7">
        <f>Concentration!E38</f>
        <v>24.924242424242422</v>
      </c>
      <c r="F11" s="7">
        <f>Concentration!E50</f>
        <v>25.256351392715032</v>
      </c>
      <c r="G11" s="9">
        <f t="shared" si="0"/>
        <v>25.212478318538928</v>
      </c>
      <c r="H11" s="5">
        <f t="shared" si="1"/>
        <v>0.26899625021156137</v>
      </c>
      <c r="I11" s="7">
        <f t="shared" si="2"/>
        <v>1.066917130529633</v>
      </c>
    </row>
    <row r="12" spans="3:9" x14ac:dyDescent="0.25">
      <c r="C12" s="4">
        <v>7</v>
      </c>
      <c r="D12" s="7">
        <f>Concentration!E27</f>
        <v>26.323079277624732</v>
      </c>
      <c r="E12" s="7">
        <f>Concentration!E39</f>
        <v>27.640036730945827</v>
      </c>
      <c r="F12" s="7">
        <f>Concentration!E51</f>
        <v>28.100704009794921</v>
      </c>
      <c r="G12" s="9">
        <f t="shared" si="0"/>
        <v>27.354606672788492</v>
      </c>
      <c r="H12" s="5">
        <f t="shared" si="1"/>
        <v>0.92254547892261551</v>
      </c>
      <c r="I12" s="7">
        <f t="shared" si="2"/>
        <v>3.3725415611270146</v>
      </c>
    </row>
    <row r="13" spans="3:9" x14ac:dyDescent="0.25">
      <c r="C13" s="4">
        <v>8</v>
      </c>
      <c r="D13" s="7">
        <f>Concentration!E28</f>
        <v>42.101316192225283</v>
      </c>
      <c r="E13" s="7">
        <f>Concentration!E40</f>
        <v>41.220538720538727</v>
      </c>
      <c r="F13" s="7">
        <f>Concentration!E52</f>
        <v>42.250535659626571</v>
      </c>
      <c r="G13" s="9">
        <f t="shared" si="0"/>
        <v>41.857463524130196</v>
      </c>
      <c r="H13" s="5">
        <f t="shared" si="1"/>
        <v>0.55661613023285872</v>
      </c>
      <c r="I13" s="7">
        <f t="shared" si="2"/>
        <v>1.3297894410443145</v>
      </c>
    </row>
    <row r="14" spans="3:9" x14ac:dyDescent="0.25">
      <c r="C14" s="4">
        <v>9</v>
      </c>
      <c r="D14" s="7">
        <f>Concentration!E29</f>
        <v>48.628711355984088</v>
      </c>
      <c r="E14" s="7">
        <f>Concentration!E41</f>
        <v>48.258340985613714</v>
      </c>
      <c r="F14" s="7">
        <f>Concentration!E53</f>
        <v>47.359198041016228</v>
      </c>
      <c r="G14" s="9">
        <f t="shared" si="0"/>
        <v>48.082083460871353</v>
      </c>
      <c r="H14" s="5">
        <f t="shared" si="1"/>
        <v>0.65285224246486395</v>
      </c>
      <c r="I14" s="7">
        <f t="shared" si="2"/>
        <v>1.3577869249283834</v>
      </c>
    </row>
    <row r="15" spans="3:9" x14ac:dyDescent="0.25">
      <c r="C15" s="4">
        <v>10</v>
      </c>
      <c r="D15" s="7">
        <f>Concentration!E30</f>
        <v>45.979491888582807</v>
      </c>
      <c r="E15" s="7">
        <f>Concentration!E42</f>
        <v>46.112641567187019</v>
      </c>
      <c r="F15" s="7">
        <f>Concentration!E54</f>
        <v>45.791245791245792</v>
      </c>
      <c r="G15" s="9">
        <f t="shared" si="0"/>
        <v>45.961126415671878</v>
      </c>
      <c r="H15" s="5">
        <f t="shared" si="1"/>
        <v>0.16148306147905261</v>
      </c>
      <c r="I15" s="7">
        <f t="shared" si="2"/>
        <v>0.35134704928378335</v>
      </c>
    </row>
    <row r="16" spans="3:9" x14ac:dyDescent="0.25">
      <c r="C16" s="4" t="s">
        <v>88</v>
      </c>
      <c r="D16" s="6"/>
      <c r="E16" s="6"/>
      <c r="F16" s="6"/>
      <c r="G16" s="16"/>
      <c r="H16" s="17"/>
      <c r="I16" s="8"/>
    </row>
    <row r="17" spans="3:9" x14ac:dyDescent="0.25">
      <c r="C17" s="4">
        <v>1</v>
      </c>
      <c r="D17" s="7">
        <f>Concentration!E56</f>
        <v>3.3853688399142947</v>
      </c>
      <c r="E17" s="7">
        <f>Concentration!E68</f>
        <v>3.6195286195286194</v>
      </c>
      <c r="F17" s="7">
        <f>Concentration!E80</f>
        <v>3.480257116620753</v>
      </c>
      <c r="G17" s="9">
        <f t="shared" si="0"/>
        <v>3.495051525354556</v>
      </c>
      <c r="H17" s="5">
        <f t="shared" si="1"/>
        <v>0.1177788457007216</v>
      </c>
      <c r="I17" s="7">
        <f t="shared" si="2"/>
        <v>3.3698743737053638</v>
      </c>
    </row>
    <row r="18" spans="3:9" x14ac:dyDescent="0.25">
      <c r="C18" s="4">
        <v>2</v>
      </c>
      <c r="D18" s="7">
        <f>Concentration!E57</f>
        <v>7.4762779308233851</v>
      </c>
      <c r="E18" s="7">
        <f>Concentration!E69</f>
        <v>6.3873584328129782</v>
      </c>
      <c r="F18" s="7">
        <f>Concentration!E81</f>
        <v>7.1808999081726359</v>
      </c>
      <c r="G18" s="9">
        <f t="shared" si="0"/>
        <v>7.0148454239363334</v>
      </c>
      <c r="H18" s="5">
        <f t="shared" si="1"/>
        <v>0.56313141191736726</v>
      </c>
      <c r="I18" s="7">
        <f t="shared" si="2"/>
        <v>8.0277094915852025</v>
      </c>
    </row>
    <row r="19" spans="3:9" x14ac:dyDescent="0.25">
      <c r="C19" s="4">
        <v>3</v>
      </c>
      <c r="D19" s="7">
        <f>Concentration!E58</f>
        <v>13.28512396694215</v>
      </c>
      <c r="E19" s="7">
        <f>Concentration!E70</f>
        <v>14.131466176920721</v>
      </c>
      <c r="F19" s="7">
        <f>Concentration!E82</f>
        <v>13.606519742883378</v>
      </c>
      <c r="G19" s="9">
        <f t="shared" si="0"/>
        <v>13.674369962248749</v>
      </c>
      <c r="H19" s="5">
        <f t="shared" si="1"/>
        <v>0.42723122931124757</v>
      </c>
      <c r="I19" s="7">
        <f t="shared" si="2"/>
        <v>3.1243211240497213</v>
      </c>
    </row>
    <row r="20" spans="3:9" x14ac:dyDescent="0.25">
      <c r="C20" s="4">
        <v>4</v>
      </c>
      <c r="D20" s="7">
        <f>Concentration!E59</f>
        <v>15.664983164983166</v>
      </c>
      <c r="E20" s="7">
        <f>Concentration!E71</f>
        <v>16.329966329966329</v>
      </c>
      <c r="F20" s="7">
        <f>Concentration!E83</f>
        <v>16.416437098255283</v>
      </c>
      <c r="G20" s="9">
        <f t="shared" si="0"/>
        <v>16.137128864401593</v>
      </c>
      <c r="H20" s="5">
        <f t="shared" si="1"/>
        <v>0.41116963597961231</v>
      </c>
      <c r="I20" s="7">
        <f t="shared" si="2"/>
        <v>2.5479726873015807</v>
      </c>
    </row>
    <row r="21" spans="3:9" x14ac:dyDescent="0.25">
      <c r="C21" s="4">
        <v>5</v>
      </c>
      <c r="D21" s="7">
        <f>Concentration!E60</f>
        <v>19.851545760636672</v>
      </c>
      <c r="E21" s="7">
        <f>Concentration!E72</f>
        <v>20.205081114172025</v>
      </c>
      <c r="F21" s="7">
        <f>Concentration!E84</f>
        <v>20.586164677073768</v>
      </c>
      <c r="G21" s="9">
        <f t="shared" si="0"/>
        <v>20.214263850627489</v>
      </c>
      <c r="H21" s="5">
        <f t="shared" si="1"/>
        <v>0.36739553628672628</v>
      </c>
      <c r="I21" s="7">
        <f t="shared" si="2"/>
        <v>1.8175063855977203</v>
      </c>
    </row>
    <row r="22" spans="3:9" x14ac:dyDescent="0.25">
      <c r="C22" s="4">
        <v>6</v>
      </c>
      <c r="D22" s="7">
        <f>Concentration!E62</f>
        <v>21.0873890419345</v>
      </c>
      <c r="E22" s="7">
        <f>Concentration!E74</f>
        <v>21.646005509641874</v>
      </c>
      <c r="F22" s="7">
        <f>Concentration!E86</f>
        <v>21.647535965717786</v>
      </c>
      <c r="G22" s="9">
        <f t="shared" si="0"/>
        <v>21.460310172431388</v>
      </c>
      <c r="H22" s="5">
        <f t="shared" si="1"/>
        <v>0.32296007919285785</v>
      </c>
      <c r="I22" s="7">
        <f t="shared" si="2"/>
        <v>1.5049180398508073</v>
      </c>
    </row>
    <row r="23" spans="3:9" x14ac:dyDescent="0.25">
      <c r="C23" s="4">
        <v>7</v>
      </c>
      <c r="D23" s="7">
        <f>Concentration!E63</f>
        <v>24.100091827364555</v>
      </c>
      <c r="E23" s="7">
        <f>Concentration!E75</f>
        <v>25.439240893786348</v>
      </c>
      <c r="F23" s="7">
        <f>Concentration!E87</f>
        <v>23.672329354147539</v>
      </c>
      <c r="G23" s="9">
        <f t="shared" si="0"/>
        <v>24.403887358432812</v>
      </c>
      <c r="H23" s="5">
        <f t="shared" si="1"/>
        <v>0.92179872572594757</v>
      </c>
      <c r="I23" s="7">
        <f t="shared" si="2"/>
        <v>3.7772618443406238</v>
      </c>
    </row>
    <row r="24" spans="3:9" x14ac:dyDescent="0.25">
      <c r="C24" s="4">
        <v>8</v>
      </c>
      <c r="D24" s="7">
        <f>Concentration!E64</f>
        <v>32.511478420569325</v>
      </c>
      <c r="E24" s="7">
        <f>Concentration!E76</f>
        <v>33.452708907254362</v>
      </c>
      <c r="F24" s="7">
        <f>Concentration!E88</f>
        <v>33.692990511172326</v>
      </c>
      <c r="G24" s="9">
        <f t="shared" si="0"/>
        <v>33.219059279665338</v>
      </c>
      <c r="H24" s="5">
        <f t="shared" si="1"/>
        <v>0.62444921043639356</v>
      </c>
      <c r="I24" s="7">
        <f t="shared" si="2"/>
        <v>1.8797919747794993</v>
      </c>
    </row>
    <row r="25" spans="3:9" x14ac:dyDescent="0.25">
      <c r="C25" s="4">
        <v>9</v>
      </c>
      <c r="D25" s="7">
        <f>Concentration!E65</f>
        <v>41.48989898989899</v>
      </c>
      <c r="E25" s="7">
        <f>Concentration!E77</f>
        <v>41.44092439546985</v>
      </c>
      <c r="F25" s="7">
        <f>Concentration!E89</f>
        <v>40.594582185491277</v>
      </c>
      <c r="G25" s="9">
        <f t="shared" si="0"/>
        <v>41.175135190286703</v>
      </c>
      <c r="H25" s="5">
        <f t="shared" si="1"/>
        <v>0.50336961693930782</v>
      </c>
      <c r="I25" s="7">
        <f t="shared" si="2"/>
        <v>1.2225087170036875</v>
      </c>
    </row>
    <row r="26" spans="3:9" x14ac:dyDescent="0.25">
      <c r="C26" s="4">
        <v>10</v>
      </c>
      <c r="D26" s="7">
        <f>Concentration!E66</f>
        <v>45.488980716253437</v>
      </c>
      <c r="E26" s="7">
        <f>Concentration!E78</f>
        <v>44.151362105907566</v>
      </c>
      <c r="F26" s="7">
        <f>Concentration!E90</f>
        <v>45.736914600550968</v>
      </c>
      <c r="G26" s="9">
        <f t="shared" si="0"/>
        <v>45.125752474237323</v>
      </c>
      <c r="H26" s="5">
        <f t="shared" si="1"/>
        <v>0.85290400700551627</v>
      </c>
      <c r="I26" s="7">
        <f t="shared" si="2"/>
        <v>1.890060464902932</v>
      </c>
    </row>
  </sheetData>
  <mergeCells count="1">
    <mergeCell ref="D4:G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workbookViewId="0">
      <selection activeCell="R53" sqref="R53"/>
    </sheetView>
  </sheetViews>
  <sheetFormatPr defaultRowHeight="14.4" x14ac:dyDescent="0.3"/>
  <sheetData>
    <row r="1" spans="2:8" x14ac:dyDescent="0.3">
      <c r="B1" s="1"/>
    </row>
    <row r="2" spans="2:8" x14ac:dyDescent="0.3">
      <c r="B2" s="1"/>
    </row>
    <row r="3" spans="2:8" x14ac:dyDescent="0.3">
      <c r="B3" s="23"/>
      <c r="C3" s="24" t="s">
        <v>83</v>
      </c>
      <c r="D3" s="25"/>
      <c r="E3" s="25"/>
      <c r="F3" s="26"/>
      <c r="G3" s="11"/>
      <c r="H3" s="10"/>
    </row>
    <row r="4" spans="2:8" x14ac:dyDescent="0.3">
      <c r="B4" s="14" t="s">
        <v>87</v>
      </c>
      <c r="C4" s="12" t="s">
        <v>80</v>
      </c>
      <c r="D4" s="12" t="s">
        <v>81</v>
      </c>
      <c r="E4" s="12" t="s">
        <v>82</v>
      </c>
      <c r="F4" s="15" t="s">
        <v>75</v>
      </c>
      <c r="G4" s="12" t="s">
        <v>84</v>
      </c>
      <c r="H4" s="12" t="s">
        <v>85</v>
      </c>
    </row>
    <row r="5" spans="2:8" x14ac:dyDescent="0.3">
      <c r="B5" s="4">
        <v>1</v>
      </c>
      <c r="C5" s="7">
        <v>4.2718446601941755</v>
      </c>
      <c r="D5" s="7">
        <v>4.5145631067961167</v>
      </c>
      <c r="E5" s="7">
        <v>4.4660194174757279</v>
      </c>
      <c r="F5" s="9">
        <f>AVERAGE(C5:E5)</f>
        <v>4.4174757281553401</v>
      </c>
      <c r="G5" s="5">
        <f>_xlfn.STDEV.S(C5:E5)</f>
        <v>0.12843452966332924</v>
      </c>
      <c r="H5" s="7">
        <f>G5*100/F5</f>
        <v>2.9074190231478925</v>
      </c>
    </row>
    <row r="6" spans="2:8" x14ac:dyDescent="0.3">
      <c r="B6" s="4">
        <v>2</v>
      </c>
      <c r="C6" s="7">
        <v>5.29126213592233</v>
      </c>
      <c r="D6" s="7">
        <v>4.2233009708737859</v>
      </c>
      <c r="E6" s="7">
        <v>4.5145631067961167</v>
      </c>
      <c r="F6" s="9">
        <f t="shared" ref="F6:F25" si="0">AVERAGE(C6:E6)</f>
        <v>4.6763754045307442</v>
      </c>
      <c r="G6" s="5">
        <f t="shared" ref="G6:G25" si="1">_xlfn.STDEV.S(C6:E6)</f>
        <v>0.55206220418226482</v>
      </c>
      <c r="H6" s="7">
        <f t="shared" ref="H6:H25" si="2">G6*100/F6</f>
        <v>11.805344020229747</v>
      </c>
    </row>
    <row r="7" spans="2:8" x14ac:dyDescent="0.3">
      <c r="B7" s="4">
        <v>3</v>
      </c>
      <c r="C7" s="7">
        <v>8.543689320388351</v>
      </c>
      <c r="D7" s="7">
        <v>8.6893203883495147</v>
      </c>
      <c r="E7" s="7">
        <v>9.3689320388349504</v>
      </c>
      <c r="F7" s="9">
        <f t="shared" si="0"/>
        <v>8.867313915857606</v>
      </c>
      <c r="G7" s="5">
        <f t="shared" si="1"/>
        <v>0.44047435562511855</v>
      </c>
      <c r="H7" s="7">
        <f t="shared" si="2"/>
        <v>4.9673932805898406</v>
      </c>
    </row>
    <row r="8" spans="2:8" x14ac:dyDescent="0.3">
      <c r="B8" s="4">
        <v>4</v>
      </c>
      <c r="C8" s="7">
        <v>22.475728155339805</v>
      </c>
      <c r="D8" s="7">
        <v>20.970873786407768</v>
      </c>
      <c r="E8" s="7">
        <v>21.16504854368932</v>
      </c>
      <c r="F8" s="9">
        <f t="shared" si="0"/>
        <v>21.537216828478964</v>
      </c>
      <c r="G8" s="5">
        <f t="shared" si="1"/>
        <v>0.81855274239105025</v>
      </c>
      <c r="H8" s="7">
        <f t="shared" si="2"/>
        <v>3.8006430863836895</v>
      </c>
    </row>
    <row r="9" spans="2:8" x14ac:dyDescent="0.3">
      <c r="B9" s="4">
        <v>5</v>
      </c>
      <c r="C9" s="7">
        <v>23.058252427184467</v>
      </c>
      <c r="D9" s="7">
        <v>23.398058252427187</v>
      </c>
      <c r="E9" s="7">
        <v>21.601941747572813</v>
      </c>
      <c r="F9" s="9">
        <f t="shared" si="0"/>
        <v>22.686084142394822</v>
      </c>
      <c r="G9" s="5">
        <f t="shared" si="1"/>
        <v>0.95414388270586492</v>
      </c>
      <c r="H9" s="7">
        <f t="shared" si="2"/>
        <v>4.2058553460215728</v>
      </c>
    </row>
    <row r="10" spans="2:8" x14ac:dyDescent="0.3">
      <c r="B10" s="4">
        <v>6</v>
      </c>
      <c r="C10" s="7">
        <v>21.941747572815533</v>
      </c>
      <c r="D10" s="7">
        <v>24.271844660194176</v>
      </c>
      <c r="E10" s="7">
        <v>25.242718446601941</v>
      </c>
      <c r="F10" s="9">
        <f t="shared" si="0"/>
        <v>23.818770226537215</v>
      </c>
      <c r="G10" s="5">
        <f t="shared" si="1"/>
        <v>1.6964844559328365</v>
      </c>
      <c r="H10" s="7">
        <f t="shared" si="2"/>
        <v>7.1224687076528053</v>
      </c>
    </row>
    <row r="11" spans="2:8" x14ac:dyDescent="0.3">
      <c r="B11" s="4">
        <v>7</v>
      </c>
      <c r="C11" s="7">
        <v>33.058252427184463</v>
      </c>
      <c r="D11" s="7">
        <v>36.407766990291265</v>
      </c>
      <c r="E11" s="7">
        <v>35.339805825242713</v>
      </c>
      <c r="F11" s="9">
        <f t="shared" si="0"/>
        <v>34.935275080906145</v>
      </c>
      <c r="G11" s="5">
        <f t="shared" si="1"/>
        <v>1.7110072455870133</v>
      </c>
      <c r="H11" s="7">
        <f t="shared" si="2"/>
        <v>4.897649271759029</v>
      </c>
    </row>
    <row r="12" spans="2:8" x14ac:dyDescent="0.3">
      <c r="B12" s="4">
        <v>8</v>
      </c>
      <c r="C12" s="7">
        <v>46.504854368932037</v>
      </c>
      <c r="D12" s="7">
        <v>47.378640776699029</v>
      </c>
      <c r="E12" s="7">
        <v>47.475728155339802</v>
      </c>
      <c r="F12" s="9">
        <f t="shared" si="0"/>
        <v>47.119741100323616</v>
      </c>
      <c r="G12" s="5">
        <f t="shared" si="1"/>
        <v>0.53471558711515532</v>
      </c>
      <c r="H12" s="7">
        <f t="shared" si="2"/>
        <v>1.1348016237540044</v>
      </c>
    </row>
    <row r="13" spans="2:8" x14ac:dyDescent="0.3">
      <c r="B13" s="4">
        <v>9</v>
      </c>
      <c r="C13" s="7">
        <v>50.145631067961162</v>
      </c>
      <c r="D13" s="7">
        <v>45</v>
      </c>
      <c r="E13" s="7">
        <v>46.165048543689316</v>
      </c>
      <c r="F13" s="9">
        <f t="shared" si="0"/>
        <v>47.103559870550157</v>
      </c>
      <c r="G13" s="5">
        <f t="shared" si="1"/>
        <v>2.6981442520510939</v>
      </c>
      <c r="H13" s="7">
        <f t="shared" si="2"/>
        <v>5.7281111225268848</v>
      </c>
    </row>
    <row r="14" spans="2:8" x14ac:dyDescent="0.3">
      <c r="B14" s="4">
        <v>10</v>
      </c>
      <c r="C14" s="7">
        <v>47.087378640776699</v>
      </c>
      <c r="D14" s="7">
        <v>46.407766990291258</v>
      </c>
      <c r="E14" s="7">
        <v>49.660194174757279</v>
      </c>
      <c r="F14" s="9">
        <f t="shared" si="0"/>
        <v>47.718446601941743</v>
      </c>
      <c r="G14" s="5">
        <f t="shared" si="1"/>
        <v>1.715591946317699</v>
      </c>
      <c r="H14" s="7">
        <f t="shared" si="2"/>
        <v>3.5952384632903969</v>
      </c>
    </row>
    <row r="15" spans="2:8" x14ac:dyDescent="0.3">
      <c r="B15" s="4" t="s">
        <v>88</v>
      </c>
      <c r="C15" s="6"/>
      <c r="D15" s="6"/>
      <c r="E15" s="6"/>
      <c r="F15" s="16"/>
      <c r="G15" s="17"/>
      <c r="H15" s="8"/>
    </row>
    <row r="16" spans="2:8" x14ac:dyDescent="0.3">
      <c r="B16" s="4">
        <v>1</v>
      </c>
      <c r="C16" s="7">
        <v>4.6601941747572813</v>
      </c>
      <c r="D16" s="7">
        <v>4.0291262135922334</v>
      </c>
      <c r="E16" s="7">
        <v>4.2718446601941755</v>
      </c>
      <c r="F16" s="9">
        <f t="shared" si="0"/>
        <v>4.3203883495145634</v>
      </c>
      <c r="G16" s="5">
        <f t="shared" si="1"/>
        <v>0.31832225846126178</v>
      </c>
      <c r="H16" s="7">
        <f t="shared" si="2"/>
        <v>7.3679084542719018</v>
      </c>
    </row>
    <row r="17" spans="1:8" x14ac:dyDescent="0.3">
      <c r="B17" s="4">
        <v>2</v>
      </c>
      <c r="C17" s="7">
        <v>6.1650485436893199</v>
      </c>
      <c r="D17" s="7">
        <v>5.9223300970873787</v>
      </c>
      <c r="E17" s="7">
        <v>5.825242718446602</v>
      </c>
      <c r="F17" s="9">
        <f t="shared" si="0"/>
        <v>5.9708737864077674</v>
      </c>
      <c r="G17" s="5">
        <f t="shared" si="1"/>
        <v>0.17502676094485353</v>
      </c>
      <c r="H17" s="7">
        <f t="shared" si="2"/>
        <v>2.9313425003772213</v>
      </c>
    </row>
    <row r="18" spans="1:8" x14ac:dyDescent="0.3">
      <c r="B18" s="4">
        <v>3</v>
      </c>
      <c r="C18" s="7">
        <v>7.5242718446601939</v>
      </c>
      <c r="D18" s="7">
        <v>8.9320388349514559</v>
      </c>
      <c r="E18" s="7">
        <v>7.7184466019417473</v>
      </c>
      <c r="F18" s="9">
        <f t="shared" si="0"/>
        <v>8.0582524271844651</v>
      </c>
      <c r="G18" s="5">
        <f t="shared" si="1"/>
        <v>0.76292396337386936</v>
      </c>
      <c r="H18" s="7">
        <f t="shared" si="2"/>
        <v>9.4676106298203067</v>
      </c>
    </row>
    <row r="19" spans="1:8" x14ac:dyDescent="0.3">
      <c r="B19" s="4">
        <v>4</v>
      </c>
      <c r="C19" s="7">
        <v>17.135922330097088</v>
      </c>
      <c r="D19" s="7">
        <v>18.689320388349515</v>
      </c>
      <c r="E19" s="7">
        <v>18.543689320388353</v>
      </c>
      <c r="F19" s="9">
        <f t="shared" si="0"/>
        <v>18.122977346278319</v>
      </c>
      <c r="G19" s="5">
        <f t="shared" si="1"/>
        <v>0.85791042989071642</v>
      </c>
      <c r="H19" s="7">
        <f t="shared" si="2"/>
        <v>4.7338271935041316</v>
      </c>
    </row>
    <row r="20" spans="1:8" x14ac:dyDescent="0.3">
      <c r="B20" s="4">
        <v>5</v>
      </c>
      <c r="C20" s="7">
        <v>20.922330097087379</v>
      </c>
      <c r="D20" s="7">
        <v>20</v>
      </c>
      <c r="E20" s="7">
        <v>17.524271844660195</v>
      </c>
      <c r="F20" s="9">
        <f t="shared" si="0"/>
        <v>19.48220064724919</v>
      </c>
      <c r="G20" s="5">
        <f t="shared" si="1"/>
        <v>1.7572100326950075</v>
      </c>
      <c r="H20" s="7">
        <f t="shared" si="2"/>
        <v>9.019566446889657</v>
      </c>
    </row>
    <row r="21" spans="1:8" x14ac:dyDescent="0.3">
      <c r="B21" s="4">
        <v>6</v>
      </c>
      <c r="C21" s="7">
        <v>25.533980582524272</v>
      </c>
      <c r="D21" s="7">
        <v>26.359223300970875</v>
      </c>
      <c r="E21" s="7">
        <v>27.572815533980581</v>
      </c>
      <c r="F21" s="9">
        <f t="shared" si="0"/>
        <v>26.488673139158578</v>
      </c>
      <c r="G21" s="5">
        <f t="shared" si="1"/>
        <v>1.0255632283165572</v>
      </c>
      <c r="H21" s="7">
        <f t="shared" si="2"/>
        <v>3.8717047959659885</v>
      </c>
    </row>
    <row r="22" spans="1:8" x14ac:dyDescent="0.3">
      <c r="B22" s="4">
        <v>7</v>
      </c>
      <c r="C22" s="7">
        <v>33.398058252427184</v>
      </c>
      <c r="D22" s="7">
        <v>33.689320388349522</v>
      </c>
      <c r="E22" s="7">
        <v>32.912621359223301</v>
      </c>
      <c r="F22" s="9">
        <f t="shared" si="0"/>
        <v>33.333333333333336</v>
      </c>
      <c r="G22" s="5">
        <f t="shared" si="1"/>
        <v>0.39237396935217583</v>
      </c>
      <c r="H22" s="7">
        <f t="shared" si="2"/>
        <v>1.1771219080565274</v>
      </c>
    </row>
    <row r="23" spans="1:8" x14ac:dyDescent="0.3">
      <c r="B23" s="4">
        <v>8</v>
      </c>
      <c r="C23" s="7">
        <v>40.728155339805824</v>
      </c>
      <c r="D23" s="7">
        <v>40.291262135922331</v>
      </c>
      <c r="E23" s="7">
        <v>41.310679611650492</v>
      </c>
      <c r="F23" s="9">
        <f t="shared" si="0"/>
        <v>40.776699029126213</v>
      </c>
      <c r="G23" s="5">
        <f t="shared" si="1"/>
        <v>0.51143950256567028</v>
      </c>
      <c r="H23" s="7">
        <f t="shared" si="2"/>
        <v>1.2542444943872391</v>
      </c>
    </row>
    <row r="24" spans="1:8" x14ac:dyDescent="0.3">
      <c r="B24" s="4">
        <v>9</v>
      </c>
      <c r="C24" s="7">
        <v>46.320388349514552</v>
      </c>
      <c r="D24" s="7">
        <v>53.165048543689338</v>
      </c>
      <c r="E24" s="7">
        <v>50.834951456310684</v>
      </c>
      <c r="F24" s="9">
        <f t="shared" si="0"/>
        <v>50.106796116504853</v>
      </c>
      <c r="G24" s="5">
        <f t="shared" si="1"/>
        <v>3.4799426636937576</v>
      </c>
      <c r="H24" s="7">
        <f t="shared" si="2"/>
        <v>6.9450512373659565</v>
      </c>
    </row>
    <row r="25" spans="1:8" x14ac:dyDescent="0.3">
      <c r="B25" s="4">
        <v>10</v>
      </c>
      <c r="C25" s="7">
        <v>52.621359223300985</v>
      </c>
      <c r="D25" s="7">
        <v>52.330097087378633</v>
      </c>
      <c r="E25" s="7">
        <v>53.786407766990294</v>
      </c>
      <c r="F25" s="9">
        <f t="shared" si="0"/>
        <v>52.912621359223301</v>
      </c>
      <c r="G25" s="5">
        <f t="shared" si="1"/>
        <v>0.77060717797997991</v>
      </c>
      <c r="H25" s="7">
        <f t="shared" si="2"/>
        <v>1.4563768684759253</v>
      </c>
    </row>
    <row r="26" spans="1:8" x14ac:dyDescent="0.3">
      <c r="B26" s="1"/>
    </row>
    <row r="27" spans="1:8" x14ac:dyDescent="0.3">
      <c r="B27" s="1"/>
    </row>
    <row r="28" spans="1:8" x14ac:dyDescent="0.3">
      <c r="B28" s="1"/>
    </row>
    <row r="29" spans="1:8" x14ac:dyDescent="0.3">
      <c r="B29" s="1"/>
    </row>
    <row r="30" spans="1:8" x14ac:dyDescent="0.3">
      <c r="B30" s="1"/>
    </row>
    <row r="31" spans="1:8" x14ac:dyDescent="0.3">
      <c r="A31" t="s">
        <v>93</v>
      </c>
    </row>
    <row r="32" spans="1:8" x14ac:dyDescent="0.3">
      <c r="B32" t="s">
        <v>94</v>
      </c>
      <c r="C32" t="s">
        <v>95</v>
      </c>
      <c r="D32" t="s">
        <v>95</v>
      </c>
      <c r="E32" t="s">
        <v>95</v>
      </c>
    </row>
    <row r="33" spans="2:5" x14ac:dyDescent="0.3">
      <c r="B33">
        <v>50</v>
      </c>
      <c r="C33">
        <v>102</v>
      </c>
      <c r="D33">
        <v>103</v>
      </c>
      <c r="E33">
        <v>105</v>
      </c>
    </row>
    <row r="34" spans="2:5" x14ac:dyDescent="0.3">
      <c r="B34">
        <v>25</v>
      </c>
      <c r="C34">
        <v>56</v>
      </c>
      <c r="D34">
        <v>55.5</v>
      </c>
      <c r="E34">
        <v>56</v>
      </c>
    </row>
    <row r="35" spans="2:5" x14ac:dyDescent="0.3">
      <c r="B35">
        <v>12.5</v>
      </c>
      <c r="C35">
        <v>28</v>
      </c>
      <c r="D35">
        <v>29</v>
      </c>
      <c r="E35">
        <v>28.5</v>
      </c>
    </row>
    <row r="36" spans="2:5" x14ac:dyDescent="0.3">
      <c r="B36">
        <v>6.25</v>
      </c>
      <c r="C36">
        <v>16</v>
      </c>
      <c r="D36">
        <v>17</v>
      </c>
      <c r="E36">
        <v>16.8</v>
      </c>
    </row>
    <row r="37" spans="2:5" x14ac:dyDescent="0.3">
      <c r="B37">
        <v>1</v>
      </c>
      <c r="C37">
        <v>5</v>
      </c>
      <c r="D37">
        <v>5.8</v>
      </c>
      <c r="E37">
        <v>5.3</v>
      </c>
    </row>
  </sheetData>
  <mergeCells count="1">
    <mergeCell ref="C3:F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Concentration</vt:lpstr>
      <vt:lpstr>Mean, Stdv., RSD</vt:lpstr>
      <vt:lpstr>Raman data</vt:lpstr>
    </vt:vector>
  </TitlesOfParts>
  <Company>DTU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Gossa Garedew Wordofa</dc:creator>
  <cp:lastModifiedBy>Oleksii Ilchenko</cp:lastModifiedBy>
  <dcterms:created xsi:type="dcterms:W3CDTF">2018-09-04T09:25:17Z</dcterms:created>
  <dcterms:modified xsi:type="dcterms:W3CDTF">2018-11-30T17:38:33Z</dcterms:modified>
</cp:coreProperties>
</file>